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com\departments\401k_Solutions\Marketing Personal Folders\Campaigns\Best Deal\Fee Estimator\"/>
    </mc:Choice>
  </mc:AlternateContent>
  <bookViews>
    <workbookView xWindow="0" yWindow="0" windowWidth="28800" windowHeight="12300"/>
  </bookViews>
  <sheets>
    <sheet name="Input Sheet" sheetId="2" r:id="rId1"/>
    <sheet name="Benchmark LookUp Table" sheetId="3" state="hidden" r:id="rId2"/>
    <sheet name="Plan Participant Drop Down List" sheetId="5" state="hidden" r:id="rId3"/>
    <sheet name="Plan Assets Drop Down List" sheetId="4" state="hidden"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Ec/YI+l26VIxTLln/qL6xJqgWAQ=="/>
    </ext>
  </extLst>
</workbook>
</file>

<file path=xl/calcChain.xml><?xml version="1.0" encoding="utf-8"?>
<calcChain xmlns="http://schemas.openxmlformats.org/spreadsheetml/2006/main">
  <c r="F32" i="2" l="1"/>
  <c r="F31" i="2"/>
  <c r="F30" i="2"/>
  <c r="F29" i="2"/>
  <c r="F28" i="2"/>
  <c r="F27" i="2"/>
  <c r="F26" i="2"/>
  <c r="E32" i="2"/>
  <c r="E31" i="2"/>
  <c r="C19" i="2" l="1"/>
  <c r="E3" i="3"/>
  <c r="E4" i="3"/>
  <c r="E5" i="3"/>
  <c r="E6" i="3"/>
  <c r="E7" i="3"/>
  <c r="E8" i="3"/>
  <c r="E9" i="3"/>
  <c r="E10" i="3"/>
  <c r="E2" i="3"/>
  <c r="D30" i="2"/>
  <c r="C30" i="2"/>
  <c r="C29" i="2"/>
  <c r="D29" i="2" s="1"/>
  <c r="C28" i="2"/>
  <c r="D28" i="2" s="1"/>
  <c r="D27" i="2"/>
  <c r="H27" i="2" s="1"/>
  <c r="C27" i="2"/>
  <c r="D26" i="2"/>
  <c r="H26" i="2" s="1"/>
  <c r="C26" i="2"/>
  <c r="C36" i="2" l="1"/>
  <c r="G26" i="2"/>
  <c r="G36" i="2"/>
  <c r="G27" i="2"/>
  <c r="D31" i="2"/>
  <c r="C31" i="2"/>
  <c r="G31" i="2" s="1"/>
  <c r="D32" i="2" l="1"/>
  <c r="H32" i="2" s="1"/>
  <c r="H31" i="2"/>
  <c r="C58" i="2"/>
  <c r="C32" i="2"/>
  <c r="C57" i="2"/>
  <c r="G57" i="2" l="1"/>
  <c r="G32" i="2"/>
  <c r="C37" i="2"/>
  <c r="G37" i="2"/>
  <c r="G58" i="2" l="1"/>
</calcChain>
</file>

<file path=xl/sharedStrings.xml><?xml version="1.0" encoding="utf-8"?>
<sst xmlns="http://schemas.openxmlformats.org/spreadsheetml/2006/main" count="142" uniqueCount="101">
  <si>
    <t>$</t>
  </si>
  <si>
    <t>Fund Expense</t>
  </si>
  <si>
    <t>Administration Fee</t>
  </si>
  <si>
    <t>Plan Participant Count</t>
  </si>
  <si>
    <t>Plan Assets</t>
  </si>
  <si>
    <t>Retirement Plan Cost Estimator</t>
  </si>
  <si>
    <t xml:space="preserve">Your Plan </t>
  </si>
  <si>
    <t>Plan Participants</t>
  </si>
  <si>
    <t>Description</t>
  </si>
  <si>
    <t>Recordkeeper Fee</t>
  </si>
  <si>
    <t>Ancillary Fee</t>
  </si>
  <si>
    <t>&lt; $ 500,000</t>
  </si>
  <si>
    <t xml:space="preserve"> $ 500,001-$1,000,000</t>
  </si>
  <si>
    <t xml:space="preserve"> $1,000,001-$2,000,000</t>
  </si>
  <si>
    <t>&lt; 10</t>
  </si>
  <si>
    <t>11 to 25</t>
  </si>
  <si>
    <t>26 to 50</t>
  </si>
  <si>
    <t>Step 1: Enter your plan data in column C</t>
  </si>
  <si>
    <t xml:space="preserve">Don't see your plan size? Contact us for a free custom fee analysis. </t>
  </si>
  <si>
    <t>Total</t>
  </si>
  <si>
    <t>PLAN TOTAL</t>
  </si>
  <si>
    <t>Expense Type</t>
  </si>
  <si>
    <t>%</t>
  </si>
  <si>
    <t>Administration Subtotal</t>
  </si>
  <si>
    <t>Your Plan</t>
  </si>
  <si>
    <t>Benchmark</t>
  </si>
  <si>
    <t>&lt; $ 500,000&lt; 10</t>
  </si>
  <si>
    <t>&lt; $ 500,00011 to 25</t>
  </si>
  <si>
    <t>&lt; $ 500,00026 to 50</t>
  </si>
  <si>
    <t xml:space="preserve"> $ 500,001-$1,000,000&lt; 10</t>
  </si>
  <si>
    <t xml:space="preserve"> $ 500,001-$1,000,00011 to 25</t>
  </si>
  <si>
    <t xml:space="preserve"> $ 500,001-$1,000,00026 to 50</t>
  </si>
  <si>
    <t xml:space="preserve"> $1,000,001-$2,000,000&lt; 10</t>
  </si>
  <si>
    <t xml:space="preserve"> $1,000,001-$2,000,00011 to 25</t>
  </si>
  <si>
    <t xml:space="preserve"> $1,000,001-$2,000,00026 to 50</t>
  </si>
  <si>
    <t>Funds</t>
  </si>
  <si>
    <t>Advisor</t>
  </si>
  <si>
    <t>Administration</t>
  </si>
  <si>
    <t>N/A</t>
  </si>
  <si>
    <t>B/W $</t>
  </si>
  <si>
    <t>B/W%</t>
  </si>
  <si>
    <t xml:space="preserve">Step 4: View Charts </t>
  </si>
  <si>
    <t>Plan Advisor Fee</t>
  </si>
  <si>
    <t>Plan Advisor Expense</t>
  </si>
  <si>
    <t>Administration Expense</t>
  </si>
  <si>
    <t>Total Plan Expense</t>
  </si>
  <si>
    <t>Step 5: Fee Reasonableness</t>
  </si>
  <si>
    <t>Fisher Advantage</t>
  </si>
  <si>
    <t>High-touch transition management for a seamless shift to a new plan</t>
  </si>
  <si>
    <t>Plan Performance</t>
  </si>
  <si>
    <t xml:space="preserve"> ü</t>
  </si>
  <si>
    <t>Particpant Support</t>
  </si>
  <si>
    <t>Regular in-person, one-on-one meetings to increase employee participation and improve retirement readiness.</t>
  </si>
  <si>
    <t>Money back service level guarantee.</t>
  </si>
  <si>
    <t xml:space="preserve">Language support in English and Spanish, and translation services for most other languages. </t>
  </si>
  <si>
    <t>Legal Protection</t>
  </si>
  <si>
    <t>Simplified Administration and Vendor Management</t>
  </si>
  <si>
    <t>Plan &amp; Investment Guidance</t>
  </si>
  <si>
    <t xml:space="preserve">Plan offers a variety of investment solutions, including a self-directed brokerage account , to meet the wide range of needs of investors..
</t>
  </si>
  <si>
    <t xml:space="preserve">Plan Advisor does not participate in revenue sharing and has incentive structures that are aligned with client success. 
</t>
  </si>
  <si>
    <t>Access to open architecture funds, institutional share classes and Fisher’s rigorous fund selection and monitoring process.</t>
  </si>
  <si>
    <t>Better/Worse Benchmark</t>
  </si>
  <si>
    <t>Annual benchmarking for fees, services and performance.</t>
  </si>
  <si>
    <t xml:space="preserve">Total assets in the plan. </t>
  </si>
  <si>
    <t xml:space="preserve">This data can be found on the plan asset statement or by logging into your recordkeeper website and identifying the total plan assets on the plan administrator dashboard. </t>
  </si>
  <si>
    <t>Total plan participants.</t>
  </si>
  <si>
    <t xml:space="preserve">Average expense ratio across all investment options in the plan. </t>
  </si>
  <si>
    <t>Advisor fee as percentage of plan assets.</t>
  </si>
  <si>
    <t xml:space="preserve">Typically a base fee + a per participant fee. </t>
  </si>
  <si>
    <t>If it is shown as a percentage of assets multiply % fee x $ Plan Assets. Make sure the fee is annualized (sometimes the fee is shown quarterly). In 408(b)2 disclosure provided by the recordkeeper.</t>
  </si>
  <si>
    <t xml:space="preserve">Fees that are direct billed to the Plan Sponsor, typically administration fees and/or ancillary fees that includes plan auditor, ERISA attorney, etc. </t>
  </si>
  <si>
    <t>This data can be found on the plan asset statement or by logging into your recordkeeper website and identifying the total plan assets on the plan administrator dashboard.</t>
  </si>
  <si>
    <t>Where to Find It</t>
  </si>
  <si>
    <r>
      <t>Higher than average participant deferral rates. Industry average is 7.1%. Fisher Average is 8.2%.</t>
    </r>
    <r>
      <rPr>
        <vertAlign val="superscript"/>
        <sz val="11"/>
        <color theme="1"/>
        <rFont val="Nunito Sans"/>
      </rPr>
      <t>1</t>
    </r>
  </si>
  <si>
    <t>Criteria</t>
  </si>
  <si>
    <t>Step 3: The fields below will autopopulate based on the fields entered in step 1 and step 2. A red shaded box means the plan is worse than benchmark. A green shaded box means the plan is better than benchmark.</t>
  </si>
  <si>
    <r>
      <t xml:space="preserve">In 408(b)2 disclosure provided by the recordkeeper. </t>
    </r>
    <r>
      <rPr>
        <b/>
        <sz val="11"/>
        <color rgb="FFC00000"/>
        <rFont val="Nunito Sans"/>
      </rPr>
      <t>If the fund expense is &gt; .10%, the plan advisor could be revenue sharing with the fund manager.  Contact Fisher to complete a complimentary fee analysis for you.</t>
    </r>
  </si>
  <si>
    <r>
      <t xml:space="preserve">In 408(b)2 disclosure provided by the recordkeeper. </t>
    </r>
    <r>
      <rPr>
        <b/>
        <sz val="11"/>
        <color rgb="FFC00000"/>
        <rFont val="Nunito Sans"/>
      </rPr>
      <t>If the plan advisor fee is &lt; .50%,  the plan advisor could be revenue sharing (receiving revenue from other providers).  Contact Fisher to complete a complimentary fee analysis for you.</t>
    </r>
  </si>
  <si>
    <r>
      <t>Higher than average plan participation. Industry average is 60%. Fisher average is 69%.</t>
    </r>
    <r>
      <rPr>
        <sz val="11"/>
        <color theme="1"/>
        <rFont val="Nunito Sans"/>
      </rPr>
      <t xml:space="preserve"> </t>
    </r>
    <r>
      <rPr>
        <vertAlign val="superscript"/>
        <sz val="11"/>
        <color theme="1"/>
        <rFont val="Nunito Sans"/>
      </rPr>
      <t>1</t>
    </r>
  </si>
  <si>
    <r>
      <t>Lower than the industry average fund fees. Industry average is .48%. Fisher Average is .07%. Send an email to info401k@fisher401k.com to request Fisher's latest Core Fund and Model Portfolio Performance Fact Sheet.</t>
    </r>
    <r>
      <rPr>
        <vertAlign val="superscript"/>
        <sz val="11"/>
        <color theme="1"/>
        <rFont val="Nunito Sans"/>
      </rPr>
      <t xml:space="preserve"> 2</t>
    </r>
  </si>
  <si>
    <r>
      <rPr>
        <vertAlign val="superscript"/>
        <sz val="12"/>
        <color theme="1"/>
        <rFont val="Nunito Sans"/>
      </rPr>
      <t>2</t>
    </r>
    <r>
      <rPr>
        <sz val="12"/>
        <color theme="1"/>
        <rFont val="Nunito Sans"/>
      </rPr>
      <t xml:space="preserve"> Source:Fiduciary Benchmarks (Plan Profile Report based on $2mil plan with 50 participants), Morningstar and FI360. The Industry Average fund level fee (.48%)  is based on the average total plan fees (1.49%) and proportion of the fee distributed to investment. We are able to share our Core Fund and Model Portfolio Performance Fact Sheet to plan decision makers or plan sponsors. </t>
    </r>
  </si>
  <si>
    <t>Step 2: Contact Fisher to request the benchmark ranges for your plan size.</t>
  </si>
  <si>
    <t>Auto-populated based on your entries in step 1.</t>
  </si>
  <si>
    <t xml:space="preserve">Enter values from the benchmark ranges provided by Fisher in step 2. </t>
  </si>
  <si>
    <t xml:space="preserve">Values will autocalculate once you enter the values in columns C-F. </t>
  </si>
  <si>
    <r>
      <t xml:space="preserve">Use the spreadsheet below to estimate the amount of fees your 401(k) plan currently pays. This calculation is meant to be an estimate. Therefore, it should not be considered a conclusive result.  </t>
    </r>
    <r>
      <rPr>
        <b/>
        <sz val="11"/>
        <color theme="1"/>
        <rFont val="Nunito Sans"/>
      </rPr>
      <t>NOTE: We've pre-populated the chart with sample plan data. Simply update the fields to reflect your plan data and and the calculations and charts will automatically update.</t>
    </r>
  </si>
  <si>
    <t>These fees can be found  in 408(b)2 disclosure provided by the recordkeeper, in the 404(a)5 disclosure provided by the recordkeeper, or in an invoice directly from the provider.</t>
  </si>
  <si>
    <t>There are two common types of fee models used by plan advisors- a revenue sharing model and a fee only model. A revenue sharing model results in the plan advisor receiving revenue or commissions from funds and other providers. On paper, the plan advisor fee may look lower than average, but the plan advisor is also receiving revenue from other sources. This construct makes it difficult for plan sponsors to understand what they are paying and can create a conflict of interest.  A fee only advisor does not accept commisssions or revenue sharing from providers. Fees are clear and transparent and incentives are aligned with the best interests of the client. Unfortunately, most of the industry operates under the revenue sharing model. As a result, if you have a fee only plan advisor, the plan advisor fee below will look much higher than benchmark, while the fund and administration fees will be lower.</t>
  </si>
  <si>
    <r>
      <rPr>
        <b/>
        <sz val="11"/>
        <color theme="1"/>
        <rFont val="Nunito Sans"/>
      </rPr>
      <t>Are you getting the service you deserve for the fees you pay?</t>
    </r>
    <r>
      <rPr>
        <sz val="11"/>
        <color theme="1"/>
        <rFont val="Nunito Sans"/>
      </rPr>
      <t xml:space="preserve">
Cost is only one side of the equation when it comes to plan fees. Of course you don’t want to pay any more than you need, but saving a little now could cost you a lot later. What are you getting in return for those fees? We warn against being </t>
    </r>
    <r>
      <rPr>
        <i/>
        <sz val="11"/>
        <color theme="1"/>
        <rFont val="Nunito Sans"/>
      </rPr>
      <t>penny wise and pound foolish</t>
    </r>
    <r>
      <rPr>
        <sz val="11"/>
        <color theme="1"/>
        <rFont val="Nunito Sans"/>
      </rPr>
      <t xml:space="preserve">. For example, spending 25 basis points more on a plan advisor that delivers a higher quality fund line up and increased participation and deferral  rates may lead to a better return on investment for your plan. We've created the chart below to help you better understand the services your plan advisor should deliver. 
</t>
    </r>
  </si>
  <si>
    <t xml:space="preserve">A low cost, high performing fund line up. </t>
  </si>
  <si>
    <t>If it is shown as a percentage of assets multiply % fee x $ Plan Assets.  In 408(b)2 disclosure provided by the recordkeeper or in an invoice if using a third party administrator (TPA). Make sure the fee is annualized (sometimes the fee is shown quarterly). This fee may be included in the recordkeeping fee if the recordkeeper is also doing the plan administration. If this is the case with your plan, leave this field blank as it is already included in the recordkeeper fee above.</t>
  </si>
  <si>
    <t xml:space="preserve">Dedicated single-point-of-contact for plan servicing, troubleshooting and vendor management. </t>
  </si>
  <si>
    <t xml:space="preserve">Plan advisor that partners with the company’s employee that administers the plan to streamline payroll and plan administration processes. </t>
  </si>
  <si>
    <t>Provides 3(38) investment manager coverage including responsibility for selection and ongoing maintenance of the fund lineup.</t>
  </si>
  <si>
    <t>Assistance with the creation and maintenance of a fiduciary audit file.</t>
  </si>
  <si>
    <t>Time deprived? Fisher will conduct a fee analysis for you free of charge.
Contact us at 844-238-1247 or www.fisherinvestments.com/en-us/contact#business-401k-services.</t>
  </si>
  <si>
    <t>Need help? Contact us at 844-238-1247 or www.fisherinvestments.com/en-us/contact#business-401k-services.</t>
  </si>
  <si>
    <t>To compare your plan vs the industry benchark for plans your size, please contact Fisher at 844-238-1247 or www.fisherinvestments.com/en-us/contact#business-401k-services.</t>
  </si>
  <si>
    <t>K10216MC February 2023</t>
  </si>
  <si>
    <t>Investing in securities involves the risk of loss. Past performance is no guarantee of future results. Intended for use by employers considering or sponsoring retirement plans; not for personal use by plan participants. ©2023 Fisher Investments </t>
  </si>
  <si>
    <r>
      <rPr>
        <vertAlign val="superscript"/>
        <sz val="12"/>
        <color theme="1"/>
        <rFont val="Nunito Sans"/>
      </rPr>
      <t xml:space="preserve">1 </t>
    </r>
    <r>
      <rPr>
        <sz val="12"/>
        <color theme="1"/>
        <rFont val="Nunito Sans"/>
      </rPr>
      <t>Industry Average rates based on the 2020 Vanguard Retirement Plan Access</t>
    </r>
    <r>
      <rPr>
        <vertAlign val="superscript"/>
        <sz val="12"/>
        <color theme="1"/>
        <rFont val="Nunito Sans"/>
      </rPr>
      <t>TM</t>
    </r>
    <r>
      <rPr>
        <sz val="12"/>
        <color theme="1"/>
        <rFont val="Nunito Sans"/>
      </rPr>
      <t> Study-Small Business Edition. The Fisher Client Average rates are based on Fisher plans utilizing Ascensus as their recordkeeper as of 12/31/2021.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</si>
</sst>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3" formatCode="_(* #,##0.00_);_(* \(#,##0.00\);_(* &quot;-&quot;??_);_(@_)"/>
    <numFmt numFmtId="164" formatCode="&quot;$&quot;#,##0"/>
  </numFmts>
  <fonts count="26">
    <font>
      <sz val="11"/>
      <color theme="1"/>
      <name val="Arial"/>
    </font>
    <font>
      <sz val="11"/>
      <color theme="1"/>
      <name val="Arial"/>
      <family val="2"/>
    </font>
    <font>
      <sz val="11"/>
      <color theme="1"/>
      <name val="Arial"/>
      <family val="2"/>
    </font>
    <font>
      <sz val="11"/>
      <color theme="1"/>
      <name val="Nunito Sans"/>
    </font>
    <font>
      <sz val="10"/>
      <color theme="1"/>
      <name val="Nunito Sans"/>
    </font>
    <font>
      <b/>
      <sz val="11"/>
      <color theme="1"/>
      <name val="Nunito Sans"/>
    </font>
    <font>
      <b/>
      <sz val="12"/>
      <color theme="1"/>
      <name val="Nunito Sans"/>
    </font>
    <font>
      <sz val="12"/>
      <color theme="0" tint="-0.249977111117893"/>
      <name val="Webdings"/>
      <family val="1"/>
      <charset val="2"/>
    </font>
    <font>
      <u/>
      <sz val="11"/>
      <color theme="10"/>
      <name val="Arial"/>
      <family val="2"/>
    </font>
    <font>
      <i/>
      <sz val="11"/>
      <color theme="1"/>
      <name val="Nunito Sans"/>
    </font>
    <font>
      <sz val="9"/>
      <color rgb="FF575757"/>
      <name val="Avenir Black"/>
    </font>
    <font>
      <b/>
      <sz val="10"/>
      <color rgb="FF044336"/>
      <name val="Avenir Black"/>
    </font>
    <font>
      <b/>
      <sz val="14"/>
      <color theme="1"/>
      <name val="Nunito Sans"/>
    </font>
    <font>
      <vertAlign val="superscript"/>
      <sz val="11"/>
      <color theme="1"/>
      <name val="Nunito Sans"/>
    </font>
    <font>
      <sz val="12"/>
      <color theme="1"/>
      <name val="Nunito Sans"/>
    </font>
    <font>
      <vertAlign val="superscript"/>
      <sz val="12"/>
      <color theme="1"/>
      <name val="Nunito Sans"/>
    </font>
    <font>
      <b/>
      <sz val="20"/>
      <color theme="0"/>
      <name val="Nunito Sans"/>
    </font>
    <font>
      <b/>
      <sz val="11"/>
      <color rgb="FFC00000"/>
      <name val="Nunito Sans"/>
    </font>
    <font>
      <sz val="20"/>
      <color theme="1"/>
      <name val="Nunito Sans"/>
    </font>
    <font>
      <b/>
      <sz val="20"/>
      <color theme="1"/>
      <name val="Nunito Sans"/>
    </font>
    <font>
      <sz val="9"/>
      <color theme="1"/>
      <name val="Nunito Sans"/>
    </font>
    <font>
      <b/>
      <sz val="14"/>
      <color rgb="FF356B60"/>
      <name val="Wingdings"/>
      <charset val="2"/>
    </font>
    <font>
      <b/>
      <sz val="18"/>
      <color theme="0"/>
      <name val="Nunito Sans"/>
    </font>
    <font>
      <sz val="18"/>
      <color theme="1"/>
      <name val="Nunito Sans"/>
    </font>
    <font>
      <b/>
      <sz val="17"/>
      <color theme="0"/>
      <name val="Nunito Sans"/>
    </font>
    <font>
      <b/>
      <sz val="17"/>
      <color theme="1"/>
      <name val="Nunito Sans"/>
    </font>
  </fonts>
  <fills count="6">
    <fill>
      <patternFill patternType="none"/>
    </fill>
    <fill>
      <patternFill patternType="gray125"/>
    </fill>
    <fill>
      <patternFill patternType="solid">
        <fgColor rgb="FF356B60"/>
        <bgColor indexed="64"/>
      </patternFill>
    </fill>
    <fill>
      <patternFill patternType="solid">
        <fgColor theme="0" tint="-0.14999847407452621"/>
        <bgColor indexed="64"/>
      </patternFill>
    </fill>
    <fill>
      <patternFill patternType="solid">
        <fgColor rgb="FF33C29F"/>
        <bgColor indexed="64"/>
      </patternFill>
    </fill>
    <fill>
      <patternFill patternType="solid">
        <fgColor theme="0"/>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cellStyleXfs>
  <cellXfs count="88">
    <xf numFmtId="0" fontId="0"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3"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left" vertical="center"/>
    </xf>
    <xf numFmtId="16" fontId="2" fillId="0" borderId="0" xfId="0" applyNumberFormat="1" applyFont="1" applyAlignment="1"/>
    <xf numFmtId="0" fontId="7" fillId="0" borderId="0" xfId="0" applyFont="1" applyFill="1" applyAlignment="1">
      <alignment horizontal="center" vertical="center"/>
    </xf>
    <xf numFmtId="0" fontId="4" fillId="0" borderId="0" xfId="0" applyFont="1" applyFill="1" applyAlignment="1"/>
    <xf numFmtId="10" fontId="3" fillId="0" borderId="0" xfId="1" applyNumberFormat="1" applyFont="1" applyAlignment="1">
      <alignment horizontal="center" vertical="center"/>
    </xf>
    <xf numFmtId="10" fontId="3" fillId="0" borderId="0" xfId="0" applyNumberFormat="1" applyFont="1" applyAlignment="1">
      <alignment horizontal="center"/>
    </xf>
    <xf numFmtId="0" fontId="3"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horizontal="left" vertical="center" wrapText="1"/>
    </xf>
    <xf numFmtId="0" fontId="4" fillId="5" borderId="0" xfId="0" applyFont="1" applyFill="1" applyAlignment="1"/>
    <xf numFmtId="0" fontId="3" fillId="5" borderId="0" xfId="0" applyFont="1" applyFill="1" applyAlignment="1">
      <alignment horizontal="center" vertical="center"/>
    </xf>
    <xf numFmtId="0" fontId="7" fillId="5" borderId="0" xfId="0" applyFont="1" applyFill="1" applyAlignment="1">
      <alignment horizontal="center" vertical="center"/>
    </xf>
    <xf numFmtId="0" fontId="3" fillId="5" borderId="0" xfId="0" applyFont="1" applyFill="1" applyAlignment="1">
      <alignment horizontal="left" wrapText="1"/>
    </xf>
    <xf numFmtId="0" fontId="3" fillId="5" borderId="0" xfId="0" applyFont="1" applyFill="1" applyAlignment="1">
      <alignment horizontal="left"/>
    </xf>
    <xf numFmtId="0" fontId="8" fillId="5" borderId="0" xfId="3" applyFill="1" applyAlignment="1">
      <alignment vertical="center"/>
    </xf>
    <xf numFmtId="0" fontId="10" fillId="5" borderId="0" xfId="0" applyFont="1" applyFill="1" applyAlignment="1">
      <alignment horizontal="left" vertical="center" readingOrder="1"/>
    </xf>
    <xf numFmtId="0" fontId="11" fillId="5" borderId="0" xfId="0" applyFont="1" applyFill="1" applyAlignment="1">
      <alignment horizontal="left" vertical="center" readingOrder="1"/>
    </xf>
    <xf numFmtId="0" fontId="16" fillId="5" borderId="0" xfId="0" applyFont="1" applyFill="1" applyAlignment="1">
      <alignment horizontal="center" vertical="center"/>
    </xf>
    <xf numFmtId="0" fontId="16" fillId="5" borderId="0" xfId="0" applyFont="1" applyFill="1" applyAlignment="1">
      <alignment horizontal="center" vertical="center" wrapText="1"/>
    </xf>
    <xf numFmtId="0" fontId="18" fillId="5" borderId="0" xfId="0" applyFont="1" applyFill="1" applyAlignment="1">
      <alignment horizontal="center" vertical="center" wrapText="1"/>
    </xf>
    <xf numFmtId="0" fontId="5" fillId="5" borderId="0" xfId="0" applyFont="1" applyFill="1" applyAlignment="1">
      <alignment horizontal="left" vertical="center"/>
    </xf>
    <xf numFmtId="0" fontId="5" fillId="5" borderId="0" xfId="0" applyFont="1" applyFill="1" applyAlignment="1">
      <alignment horizontal="left" vertical="center" wrapText="1"/>
    </xf>
    <xf numFmtId="0" fontId="3" fillId="5" borderId="0" xfId="0" applyFont="1" applyFill="1" applyAlignment="1">
      <alignment horizontal="left" vertical="center" wrapText="1"/>
    </xf>
    <xf numFmtId="5" fontId="3" fillId="5" borderId="0" xfId="0" applyNumberFormat="1" applyFont="1" applyFill="1" applyAlignment="1">
      <alignment horizontal="center" vertical="center" wrapText="1"/>
    </xf>
    <xf numFmtId="5" fontId="3" fillId="5" borderId="0" xfId="0" applyNumberFormat="1" applyFont="1" applyFill="1" applyAlignment="1"/>
    <xf numFmtId="5" fontId="3" fillId="5" borderId="0" xfId="0" applyNumberFormat="1" applyFont="1" applyFill="1" applyAlignment="1">
      <alignment horizontal="center"/>
    </xf>
    <xf numFmtId="0" fontId="6" fillId="0" borderId="1" xfId="0" applyFont="1" applyBorder="1" applyAlignment="1">
      <alignment horizontal="center"/>
    </xf>
    <xf numFmtId="0" fontId="3" fillId="0" borderId="1" xfId="0" applyFont="1" applyBorder="1" applyAlignment="1"/>
    <xf numFmtId="0" fontId="10" fillId="0" borderId="1" xfId="0" applyFont="1" applyBorder="1" applyAlignment="1">
      <alignment horizontal="left" vertical="center" readingOrder="1"/>
    </xf>
    <xf numFmtId="0" fontId="3" fillId="0" borderId="1" xfId="0" applyFont="1" applyBorder="1" applyAlignment="1">
      <alignment horizontal="left" vertical="center"/>
    </xf>
    <xf numFmtId="5" fontId="3" fillId="0" borderId="1" xfId="2" applyNumberFormat="1" applyFont="1" applyBorder="1" applyAlignment="1">
      <alignment horizontal="center" vertical="center"/>
    </xf>
    <xf numFmtId="1" fontId="3" fillId="0" borderId="1" xfId="0" applyNumberFormat="1" applyFont="1" applyBorder="1" applyAlignment="1">
      <alignment horizontal="center" vertical="center"/>
    </xf>
    <xf numFmtId="10" fontId="3" fillId="0" borderId="1" xfId="1" applyNumberFormat="1" applyFont="1" applyBorder="1" applyAlignment="1">
      <alignment horizontal="center" vertical="center"/>
    </xf>
    <xf numFmtId="0" fontId="6" fillId="5" borderId="0" xfId="0" applyFont="1" applyFill="1" applyAlignment="1">
      <alignment horizontal="left" vertical="center" wrapText="1"/>
    </xf>
    <xf numFmtId="0" fontId="6" fillId="0" borderId="1" xfId="0" applyFont="1" applyBorder="1" applyAlignment="1">
      <alignment horizontal="center" vertical="center"/>
    </xf>
    <xf numFmtId="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9" fontId="3" fillId="0" borderId="1" xfId="1" applyFont="1" applyBorder="1" applyAlignment="1">
      <alignment horizontal="center" vertical="center"/>
    </xf>
    <xf numFmtId="5" fontId="6"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0" fontId="6" fillId="0" borderId="1" xfId="0" applyFont="1" applyBorder="1" applyAlignment="1">
      <alignment horizontal="right" vertical="center"/>
    </xf>
    <xf numFmtId="0" fontId="21" fillId="0" borderId="1" xfId="0" applyFont="1" applyBorder="1" applyAlignment="1">
      <alignment horizontal="center" vertical="center"/>
    </xf>
    <xf numFmtId="0" fontId="4" fillId="5" borderId="0" xfId="0" applyFont="1" applyFill="1" applyBorder="1" applyAlignment="1"/>
    <xf numFmtId="0" fontId="14" fillId="5" borderId="0" xfId="0" applyFont="1" applyFill="1" applyBorder="1" applyAlignment="1"/>
    <xf numFmtId="0" fontId="14" fillId="0" borderId="0" xfId="0" applyFont="1" applyFill="1" applyBorder="1" applyAlignment="1">
      <alignment horizontal="left" vertical="center" wrapText="1"/>
    </xf>
    <xf numFmtId="0" fontId="3" fillId="0" borderId="1" xfId="0" applyFont="1" applyBorder="1" applyAlignment="1">
      <alignment horizontal="left" vertical="center" wrapText="1"/>
    </xf>
    <xf numFmtId="0" fontId="24" fillId="2"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1" xfId="0" applyFont="1" applyBorder="1" applyAlignment="1">
      <alignment horizontal="left"/>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6" fillId="2" borderId="0" xfId="0" applyFont="1" applyFill="1" applyAlignment="1">
      <alignment horizontal="center" vertical="center"/>
    </xf>
    <xf numFmtId="0" fontId="19" fillId="0" borderId="0" xfId="0" applyFont="1" applyAlignment="1">
      <alignment horizontal="center" vertical="center"/>
    </xf>
    <xf numFmtId="0" fontId="12" fillId="3" borderId="0" xfId="0" applyFont="1" applyFill="1" applyAlignment="1">
      <alignment horizontal="left" vertical="center" wrapText="1"/>
    </xf>
    <xf numFmtId="0" fontId="22" fillId="4" borderId="0" xfId="0" applyFont="1" applyFill="1" applyAlignment="1">
      <alignment horizontal="center" vertical="center" wrapText="1"/>
    </xf>
    <xf numFmtId="0" fontId="23" fillId="4" borderId="0" xfId="0" applyFont="1" applyFill="1" applyAlignment="1">
      <alignment horizontal="center" vertical="center" wrapText="1"/>
    </xf>
    <xf numFmtId="0" fontId="6" fillId="0" borderId="1" xfId="0" applyFont="1" applyBorder="1" applyAlignment="1">
      <alignment horizontal="center"/>
    </xf>
    <xf numFmtId="49" fontId="20" fillId="0" borderId="1" xfId="0" applyNumberFormat="1" applyFont="1" applyFill="1" applyBorder="1" applyAlignment="1">
      <alignment horizontal="center" vertical="center" wrapText="1"/>
    </xf>
    <xf numFmtId="0" fontId="5" fillId="5" borderId="0" xfId="0" applyFont="1" applyFill="1" applyAlignment="1">
      <alignment horizontal="center" vertical="center" wrapText="1"/>
    </xf>
    <xf numFmtId="0" fontId="3" fillId="0" borderId="1" xfId="0" applyFont="1" applyBorder="1" applyAlignment="1">
      <alignment horizontal="left" vertical="center"/>
    </xf>
    <xf numFmtId="0" fontId="3" fillId="0" borderId="1" xfId="0" applyFont="1" applyFill="1" applyBorder="1" applyAlignment="1">
      <alignment horizontal="left" vertical="center" wrapText="1"/>
    </xf>
    <xf numFmtId="0" fontId="14" fillId="5" borderId="0" xfId="0" applyFont="1" applyFill="1" applyAlignment="1">
      <alignment horizontal="left" vertical="center" wrapText="1"/>
    </xf>
    <xf numFmtId="0" fontId="4" fillId="5" borderId="0" xfId="0" applyFont="1" applyFill="1" applyAlignment="1">
      <alignment horizontal="center"/>
    </xf>
    <xf numFmtId="0" fontId="3" fillId="0" borderId="1" xfId="0" applyFont="1" applyBorder="1" applyAlignment="1">
      <alignment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20" fillId="0"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left" vertical="center" wrapText="1"/>
    </xf>
  </cellXfs>
  <cellStyles count="4">
    <cellStyle name="Comma" xfId="2" builtinId="3"/>
    <cellStyle name="Hyperlink" xfId="3" builtinId="8"/>
    <cellStyle name="Normal" xfId="0" builtinId="0"/>
    <cellStyle name="Percent" xfId="1" builtinId="5"/>
  </cellStyles>
  <dxfs count="2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356B60"/>
      <color rgb="FF33C2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r>
              <a:rPr lang="en-US" b="1">
                <a:latin typeface="Nunito Sans" panose="00000500000000000000" pitchFamily="2" charset="0"/>
              </a:rPr>
              <a:t>Fund Expense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356B60"/>
              </a:solidFill>
              <a:ln>
                <a:noFill/>
              </a:ln>
              <a:effectLst/>
            </c:spPr>
            <c:extLst>
              <c:ext xmlns:c16="http://schemas.microsoft.com/office/drawing/2014/chart" uri="{C3380CC4-5D6E-409C-BE32-E72D297353CC}">
                <c16:uniqueId val="{00000001-E0A0-43DF-AD5F-9483C8445B09}"/>
              </c:ext>
            </c:extLst>
          </c:dPt>
          <c:dPt>
            <c:idx val="1"/>
            <c:invertIfNegative val="0"/>
            <c:bubble3D val="0"/>
            <c:spPr>
              <a:solidFill>
                <a:srgbClr val="33C29F"/>
              </a:solidFill>
              <a:ln>
                <a:noFill/>
              </a:ln>
              <a:effectLst/>
            </c:spPr>
            <c:extLst>
              <c:ext xmlns:c16="http://schemas.microsoft.com/office/drawing/2014/chart" uri="{C3380CC4-5D6E-409C-BE32-E72D297353CC}">
                <c16:uniqueId val="{00000002-E0A0-43DF-AD5F-9483C8445B09}"/>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Sans" panose="000005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'Input Sheet'!$B$36:$B$37</c:f>
              <c:strCache>
                <c:ptCount val="2"/>
                <c:pt idx="0">
                  <c:v>Your Plan</c:v>
                </c:pt>
                <c:pt idx="1">
                  <c:v>Benchmark</c:v>
                </c:pt>
              </c:strCache>
            </c:strRef>
          </c:cat>
          <c:val>
            <c:numRef>
              <c:f>'Input Sheet'!$C$36:$C$37</c:f>
              <c:numCache>
                <c:formatCode>"$"#,##0_);\("$"#,##0\)</c:formatCode>
                <c:ptCount val="2"/>
                <c:pt idx="0">
                  <c:v>4532.5</c:v>
                </c:pt>
                <c:pt idx="1">
                  <c:v>4000</c:v>
                </c:pt>
              </c:numCache>
            </c:numRef>
          </c:val>
          <c:extLst>
            <c:ext xmlns:c16="http://schemas.microsoft.com/office/drawing/2014/chart" uri="{C3380CC4-5D6E-409C-BE32-E72D297353CC}">
              <c16:uniqueId val="{00000000-E0A0-43DF-AD5F-9483C8445B09}"/>
            </c:ext>
          </c:extLst>
        </c:ser>
        <c:dLbls>
          <c:showLegendKey val="0"/>
          <c:showVal val="0"/>
          <c:showCatName val="0"/>
          <c:showSerName val="0"/>
          <c:showPercent val="0"/>
          <c:showBubbleSize val="0"/>
        </c:dLbls>
        <c:gapWidth val="219"/>
        <c:overlap val="-27"/>
        <c:axId val="524316712"/>
        <c:axId val="524317040"/>
      </c:barChart>
      <c:catAx>
        <c:axId val="52431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Nunito Sans" panose="00000500000000000000" pitchFamily="2" charset="0"/>
                <a:ea typeface="+mn-ea"/>
                <a:cs typeface="+mn-cs"/>
              </a:defRPr>
            </a:pPr>
            <a:endParaRPr lang="en-US"/>
          </a:p>
        </c:txPr>
        <c:crossAx val="524317040"/>
        <c:crosses val="autoZero"/>
        <c:auto val="1"/>
        <c:lblAlgn val="ctr"/>
        <c:lblOffset val="100"/>
        <c:noMultiLvlLbl val="0"/>
      </c:catAx>
      <c:valAx>
        <c:axId val="524317040"/>
        <c:scaling>
          <c:orientation val="minMax"/>
        </c:scaling>
        <c:delete val="1"/>
        <c:axPos val="l"/>
        <c:numFmt formatCode="&quot;$&quot;#,##0_);\(&quot;$&quot;#,##0\)" sourceLinked="1"/>
        <c:majorTickMark val="none"/>
        <c:minorTickMark val="none"/>
        <c:tickLblPos val="nextTo"/>
        <c:crossAx val="524316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r>
              <a:rPr lang="en-US" b="1">
                <a:latin typeface="Nunito Sans" panose="00000500000000000000" pitchFamily="2" charset="0"/>
              </a:rPr>
              <a:t>Plan Advisor Expense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356B60"/>
              </a:solidFill>
              <a:ln>
                <a:noFill/>
              </a:ln>
              <a:effectLst/>
            </c:spPr>
            <c:extLst>
              <c:ext xmlns:c16="http://schemas.microsoft.com/office/drawing/2014/chart" uri="{C3380CC4-5D6E-409C-BE32-E72D297353CC}">
                <c16:uniqueId val="{00000001-140E-4EF2-A3BD-CDBC00190ACD}"/>
              </c:ext>
            </c:extLst>
          </c:dPt>
          <c:dPt>
            <c:idx val="1"/>
            <c:invertIfNegative val="0"/>
            <c:bubble3D val="0"/>
            <c:spPr>
              <a:solidFill>
                <a:srgbClr val="33C29F"/>
              </a:solidFill>
              <a:ln>
                <a:noFill/>
              </a:ln>
              <a:effectLst/>
            </c:spPr>
            <c:extLst>
              <c:ext xmlns:c16="http://schemas.microsoft.com/office/drawing/2014/chart" uri="{C3380CC4-5D6E-409C-BE32-E72D297353CC}">
                <c16:uniqueId val="{00000003-140E-4EF2-A3BD-CDBC00190AC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Sans" panose="000005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'Input Sheet'!$F$36:$F$37</c:f>
              <c:strCache>
                <c:ptCount val="2"/>
                <c:pt idx="0">
                  <c:v>Your Plan</c:v>
                </c:pt>
                <c:pt idx="1">
                  <c:v>Benchmark</c:v>
                </c:pt>
              </c:strCache>
            </c:strRef>
          </c:cat>
          <c:val>
            <c:numRef>
              <c:f>'Input Sheet'!$G$36:$G$37</c:f>
              <c:numCache>
                <c:formatCode>"$"#,##0_);\("$"#,##0\)</c:formatCode>
                <c:ptCount val="2"/>
                <c:pt idx="0">
                  <c:v>4255</c:v>
                </c:pt>
                <c:pt idx="1">
                  <c:v>4000</c:v>
                </c:pt>
              </c:numCache>
            </c:numRef>
          </c:val>
          <c:extLst>
            <c:ext xmlns:c16="http://schemas.microsoft.com/office/drawing/2014/chart" uri="{C3380CC4-5D6E-409C-BE32-E72D297353CC}">
              <c16:uniqueId val="{00000004-140E-4EF2-A3BD-CDBC00190ACD}"/>
            </c:ext>
          </c:extLst>
        </c:ser>
        <c:dLbls>
          <c:showLegendKey val="0"/>
          <c:showVal val="0"/>
          <c:showCatName val="0"/>
          <c:showSerName val="0"/>
          <c:showPercent val="0"/>
          <c:showBubbleSize val="0"/>
        </c:dLbls>
        <c:gapWidth val="219"/>
        <c:overlap val="-27"/>
        <c:axId val="524316712"/>
        <c:axId val="524317040"/>
      </c:barChart>
      <c:catAx>
        <c:axId val="52431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Nunito Sans" panose="00000500000000000000" pitchFamily="2" charset="0"/>
                <a:ea typeface="+mn-ea"/>
                <a:cs typeface="+mn-cs"/>
              </a:defRPr>
            </a:pPr>
            <a:endParaRPr lang="en-US"/>
          </a:p>
        </c:txPr>
        <c:crossAx val="524317040"/>
        <c:crosses val="autoZero"/>
        <c:auto val="1"/>
        <c:lblAlgn val="ctr"/>
        <c:lblOffset val="100"/>
        <c:noMultiLvlLbl val="0"/>
      </c:catAx>
      <c:valAx>
        <c:axId val="524317040"/>
        <c:scaling>
          <c:orientation val="minMax"/>
        </c:scaling>
        <c:delete val="1"/>
        <c:axPos val="l"/>
        <c:numFmt formatCode="&quot;$&quot;#,##0_);\(&quot;$&quot;#,##0\)" sourceLinked="1"/>
        <c:majorTickMark val="none"/>
        <c:minorTickMark val="none"/>
        <c:tickLblPos val="nextTo"/>
        <c:crossAx val="524316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r>
              <a:rPr lang="en-US" b="1">
                <a:latin typeface="Nunito Sans" panose="00000500000000000000" pitchFamily="2" charset="0"/>
              </a:rPr>
              <a:t>Administration Expense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356B60"/>
              </a:solidFill>
              <a:ln>
                <a:noFill/>
              </a:ln>
              <a:effectLst/>
            </c:spPr>
            <c:extLst>
              <c:ext xmlns:c16="http://schemas.microsoft.com/office/drawing/2014/chart" uri="{C3380CC4-5D6E-409C-BE32-E72D297353CC}">
                <c16:uniqueId val="{00000001-685B-4B4D-935E-01838D806C1F}"/>
              </c:ext>
            </c:extLst>
          </c:dPt>
          <c:dPt>
            <c:idx val="1"/>
            <c:invertIfNegative val="0"/>
            <c:bubble3D val="0"/>
            <c:spPr>
              <a:solidFill>
                <a:srgbClr val="33C29F"/>
              </a:solidFill>
              <a:ln>
                <a:noFill/>
              </a:ln>
              <a:effectLst/>
            </c:spPr>
            <c:extLst>
              <c:ext xmlns:c16="http://schemas.microsoft.com/office/drawing/2014/chart" uri="{C3380CC4-5D6E-409C-BE32-E72D297353CC}">
                <c16:uniqueId val="{00000003-685B-4B4D-935E-01838D806C1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Sans" panose="000005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'Input Sheet'!$B$57:$B$58</c:f>
              <c:strCache>
                <c:ptCount val="2"/>
                <c:pt idx="0">
                  <c:v>Your Plan</c:v>
                </c:pt>
                <c:pt idx="1">
                  <c:v>Benchmark</c:v>
                </c:pt>
              </c:strCache>
            </c:strRef>
          </c:cat>
          <c:val>
            <c:numRef>
              <c:f>'Input Sheet'!$C$57:$C$58</c:f>
              <c:numCache>
                <c:formatCode>"$"#,##0_);\("$"#,##0\)</c:formatCode>
                <c:ptCount val="2"/>
                <c:pt idx="0">
                  <c:v>6150</c:v>
                </c:pt>
                <c:pt idx="1">
                  <c:v>6000</c:v>
                </c:pt>
              </c:numCache>
            </c:numRef>
          </c:val>
          <c:extLst>
            <c:ext xmlns:c16="http://schemas.microsoft.com/office/drawing/2014/chart" uri="{C3380CC4-5D6E-409C-BE32-E72D297353CC}">
              <c16:uniqueId val="{00000004-685B-4B4D-935E-01838D806C1F}"/>
            </c:ext>
          </c:extLst>
        </c:ser>
        <c:dLbls>
          <c:showLegendKey val="0"/>
          <c:showVal val="0"/>
          <c:showCatName val="0"/>
          <c:showSerName val="0"/>
          <c:showPercent val="0"/>
          <c:showBubbleSize val="0"/>
        </c:dLbls>
        <c:gapWidth val="219"/>
        <c:overlap val="-27"/>
        <c:axId val="524316712"/>
        <c:axId val="524317040"/>
      </c:barChart>
      <c:catAx>
        <c:axId val="52431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Nunito Sans" panose="00000500000000000000" pitchFamily="2" charset="0"/>
                <a:ea typeface="+mn-ea"/>
                <a:cs typeface="+mn-cs"/>
              </a:defRPr>
            </a:pPr>
            <a:endParaRPr lang="en-US"/>
          </a:p>
        </c:txPr>
        <c:crossAx val="524317040"/>
        <c:crosses val="autoZero"/>
        <c:auto val="1"/>
        <c:lblAlgn val="ctr"/>
        <c:lblOffset val="100"/>
        <c:noMultiLvlLbl val="0"/>
      </c:catAx>
      <c:valAx>
        <c:axId val="524317040"/>
        <c:scaling>
          <c:orientation val="minMax"/>
        </c:scaling>
        <c:delete val="1"/>
        <c:axPos val="l"/>
        <c:numFmt formatCode="&quot;$&quot;#,##0_);\(&quot;$&quot;#,##0\)" sourceLinked="1"/>
        <c:majorTickMark val="none"/>
        <c:minorTickMark val="none"/>
        <c:tickLblPos val="nextTo"/>
        <c:crossAx val="524316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r>
              <a:rPr lang="en-US" b="1">
                <a:latin typeface="Nunito Sans" panose="00000500000000000000" pitchFamily="2" charset="0"/>
              </a:rPr>
              <a:t>Total Plan Expense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Nunito Sans" panose="000005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356B60"/>
              </a:solidFill>
              <a:ln>
                <a:noFill/>
              </a:ln>
              <a:effectLst/>
            </c:spPr>
            <c:extLst>
              <c:ext xmlns:c16="http://schemas.microsoft.com/office/drawing/2014/chart" uri="{C3380CC4-5D6E-409C-BE32-E72D297353CC}">
                <c16:uniqueId val="{00000001-3F82-403F-9A7A-7EEC177D9635}"/>
              </c:ext>
            </c:extLst>
          </c:dPt>
          <c:dPt>
            <c:idx val="1"/>
            <c:invertIfNegative val="0"/>
            <c:bubble3D val="0"/>
            <c:spPr>
              <a:solidFill>
                <a:srgbClr val="33C29F"/>
              </a:solidFill>
              <a:ln>
                <a:noFill/>
              </a:ln>
              <a:effectLst/>
            </c:spPr>
            <c:extLst>
              <c:ext xmlns:c16="http://schemas.microsoft.com/office/drawing/2014/chart" uri="{C3380CC4-5D6E-409C-BE32-E72D297353CC}">
                <c16:uniqueId val="{00000003-3F82-403F-9A7A-7EEC177D963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Sans" panose="000005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'Input Sheet'!$F$57:$F$58</c:f>
              <c:strCache>
                <c:ptCount val="2"/>
                <c:pt idx="0">
                  <c:v>Your Plan</c:v>
                </c:pt>
                <c:pt idx="1">
                  <c:v>Benchmark</c:v>
                </c:pt>
              </c:strCache>
            </c:strRef>
          </c:cat>
          <c:val>
            <c:numRef>
              <c:f>'Input Sheet'!$G$57:$G$58</c:f>
              <c:numCache>
                <c:formatCode>"$"#,##0_);\("$"#,##0\)</c:formatCode>
                <c:ptCount val="2"/>
                <c:pt idx="0">
                  <c:v>14937.5</c:v>
                </c:pt>
                <c:pt idx="1">
                  <c:v>14000</c:v>
                </c:pt>
              </c:numCache>
            </c:numRef>
          </c:val>
          <c:extLst>
            <c:ext xmlns:c16="http://schemas.microsoft.com/office/drawing/2014/chart" uri="{C3380CC4-5D6E-409C-BE32-E72D297353CC}">
              <c16:uniqueId val="{00000004-3F82-403F-9A7A-7EEC177D9635}"/>
            </c:ext>
          </c:extLst>
        </c:ser>
        <c:dLbls>
          <c:showLegendKey val="0"/>
          <c:showVal val="0"/>
          <c:showCatName val="0"/>
          <c:showSerName val="0"/>
          <c:showPercent val="0"/>
          <c:showBubbleSize val="0"/>
        </c:dLbls>
        <c:gapWidth val="219"/>
        <c:overlap val="-27"/>
        <c:axId val="524316712"/>
        <c:axId val="524317040"/>
      </c:barChart>
      <c:catAx>
        <c:axId val="52431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Nunito Sans" panose="00000500000000000000" pitchFamily="2" charset="0"/>
                <a:ea typeface="+mn-ea"/>
                <a:cs typeface="+mn-cs"/>
              </a:defRPr>
            </a:pPr>
            <a:endParaRPr lang="en-US"/>
          </a:p>
        </c:txPr>
        <c:crossAx val="524317040"/>
        <c:crosses val="autoZero"/>
        <c:auto val="1"/>
        <c:lblAlgn val="ctr"/>
        <c:lblOffset val="100"/>
        <c:noMultiLvlLbl val="0"/>
      </c:catAx>
      <c:valAx>
        <c:axId val="524317040"/>
        <c:scaling>
          <c:orientation val="minMax"/>
        </c:scaling>
        <c:delete val="1"/>
        <c:axPos val="l"/>
        <c:numFmt formatCode="&quot;$&quot;#,##0_);\(&quot;$&quot;#,##0\)" sourceLinked="1"/>
        <c:majorTickMark val="none"/>
        <c:minorTickMark val="none"/>
        <c:tickLblPos val="nextTo"/>
        <c:crossAx val="524316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47625</xdr:colOff>
      <xdr:row>38</xdr:row>
      <xdr:rowOff>28574</xdr:rowOff>
    </xdr:from>
    <xdr:to>
      <xdr:col>4</xdr:col>
      <xdr:colOff>0</xdr:colOff>
      <xdr:row>53</xdr:row>
      <xdr:rowOff>114299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1114425</xdr:colOff>
      <xdr:row>38</xdr:row>
      <xdr:rowOff>47625</xdr:rowOff>
    </xdr:from>
    <xdr:to>
      <xdr:col>7</xdr:col>
      <xdr:colOff>1514475</xdr:colOff>
      <xdr:row>53</xdr:row>
      <xdr:rowOff>133350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95250</xdr:rowOff>
    </xdr:from>
    <xdr:to>
      <xdr:col>3</xdr:col>
      <xdr:colOff>1571625</xdr:colOff>
      <xdr:row>74</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1066800</xdr:colOff>
      <xdr:row>59</xdr:row>
      <xdr:rowOff>114301</xdr:rowOff>
    </xdr:from>
    <xdr:to>
      <xdr:col>7</xdr:col>
      <xdr:colOff>1466850</xdr:colOff>
      <xdr:row>75</xdr:row>
      <xdr:rowOff>9526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266700</xdr:colOff>
      <xdr:row>0</xdr:row>
      <xdr:rowOff>171450</xdr:rowOff>
    </xdr:from>
    <xdr:to>
      <xdr:col>2</xdr:col>
      <xdr:colOff>474556</xdr:colOff>
      <xdr:row>0</xdr:row>
      <xdr:rowOff>806772</xdr:rowOff>
    </xdr:to>
    <xdr:pic>
      <xdr:nvPicPr>
        <xdr:cNvPr id="6" name="Image" descr="Image"/>
        <xdr:cNvPicPr>
          <a:picLocks noChangeAspect="1"/>
        </xdr:cNvPicPr>
      </xdr:nvPicPr>
      <xdr:blipFill>
        <a:blip xmlns:r="http://schemas.openxmlformats.org/officeDocument/2006/relationships" r:embed="rId5">
          <a:extLst/>
        </a:blip>
        <a:stretch>
          <a:fillRect/>
        </a:stretch>
      </xdr:blipFill>
      <xdr:spPr>
        <a:xfrm>
          <a:off x="609600" y="171450"/>
          <a:ext cx="2274781" cy="635322"/>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3</xdr:col>
      <xdr:colOff>276786</xdr:colOff>
      <xdr:row>29</xdr:row>
      <xdr:rowOff>106456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6850"/>
          <a:ext cx="6239436" cy="262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849966</xdr:colOff>
      <xdr:row>28</xdr:row>
      <xdr:rowOff>203948</xdr:rowOff>
    </xdr:from>
    <xdr:to>
      <xdr:col>2</xdr:col>
      <xdr:colOff>382681</xdr:colOff>
      <xdr:row>43</xdr:row>
      <xdr:rowOff>117662</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9966" y="7785848"/>
          <a:ext cx="3685615" cy="3056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10"/>
  <sheetViews>
    <sheetView tabSelected="1" topLeftCell="A98" zoomScale="70" zoomScaleNormal="70" workbookViewId="0">
      <selection activeCell="B112" sqref="B112"/>
    </sheetView>
  </sheetViews>
  <sheetFormatPr defaultRowHeight="15"/>
  <cols>
    <col min="1" max="1" width="4.5" style="16" customWidth="1"/>
    <col min="2" max="2" width="27.125" style="3" customWidth="1"/>
    <col min="3" max="8" width="21.25" style="3" customWidth="1"/>
    <col min="9" max="10" width="9" style="16"/>
    <col min="11" max="11" width="20" style="16" customWidth="1"/>
    <col min="12" max="47" width="9" style="16"/>
    <col min="48" max="16384" width="9" style="3"/>
  </cols>
  <sheetData>
    <row r="1" spans="2:12" ht="78" customHeight="1">
      <c r="B1" s="63" t="s">
        <v>5</v>
      </c>
      <c r="C1" s="64"/>
      <c r="D1" s="64"/>
      <c r="E1" s="64"/>
      <c r="F1" s="64"/>
      <c r="G1" s="64"/>
      <c r="H1" s="64"/>
    </row>
    <row r="2" spans="2:12" ht="69.75" customHeight="1">
      <c r="B2" s="57" t="s">
        <v>85</v>
      </c>
      <c r="C2" s="57"/>
      <c r="D2" s="57"/>
      <c r="E2" s="57"/>
      <c r="F2" s="57"/>
      <c r="G2" s="57"/>
      <c r="H2" s="57"/>
    </row>
    <row r="3" spans="2:12" ht="74.25" customHeight="1">
      <c r="B3" s="66" t="s">
        <v>95</v>
      </c>
      <c r="C3" s="67"/>
      <c r="D3" s="67"/>
      <c r="E3" s="67"/>
      <c r="F3" s="67"/>
      <c r="G3" s="67"/>
      <c r="H3" s="67"/>
    </row>
    <row r="4" spans="2:12" s="16" customFormat="1" ht="24.75" customHeight="1">
      <c r="B4" s="25"/>
      <c r="C4" s="26"/>
      <c r="D4" s="26"/>
      <c r="E4" s="26"/>
      <c r="F4" s="26"/>
      <c r="G4" s="26"/>
      <c r="H4" s="26"/>
    </row>
    <row r="5" spans="2:12" ht="29.25" customHeight="1">
      <c r="B5" s="65" t="s">
        <v>17</v>
      </c>
      <c r="C5" s="65"/>
      <c r="D5" s="65"/>
      <c r="E5" s="65"/>
      <c r="F5" s="65"/>
      <c r="G5" s="65"/>
      <c r="H5" s="65"/>
    </row>
    <row r="6" spans="2:12" ht="17.25">
      <c r="B6" s="2"/>
      <c r="C6" s="33" t="s">
        <v>6</v>
      </c>
      <c r="D6" s="68" t="s">
        <v>8</v>
      </c>
      <c r="E6" s="68"/>
      <c r="F6" s="68" t="s">
        <v>72</v>
      </c>
      <c r="G6" s="68"/>
      <c r="H6" s="68"/>
    </row>
    <row r="7" spans="2:12" ht="49.5" customHeight="1">
      <c r="B7" s="36" t="s">
        <v>4</v>
      </c>
      <c r="C7" s="37">
        <v>925000</v>
      </c>
      <c r="D7" s="55" t="s">
        <v>63</v>
      </c>
      <c r="E7" s="55"/>
      <c r="F7" s="55" t="s">
        <v>64</v>
      </c>
      <c r="G7" s="55"/>
      <c r="H7" s="55"/>
      <c r="K7" s="17"/>
      <c r="L7" s="18"/>
    </row>
    <row r="8" spans="2:12" ht="51.75" customHeight="1">
      <c r="B8" s="36" t="s">
        <v>7</v>
      </c>
      <c r="C8" s="38">
        <v>25</v>
      </c>
      <c r="D8" s="55" t="s">
        <v>65</v>
      </c>
      <c r="E8" s="55"/>
      <c r="F8" s="55" t="s">
        <v>71</v>
      </c>
      <c r="G8" s="55"/>
      <c r="H8" s="55"/>
      <c r="K8" s="17"/>
    </row>
    <row r="9" spans="2:12" ht="67.5" customHeight="1">
      <c r="B9" s="36" t="s">
        <v>1</v>
      </c>
      <c r="C9" s="39">
        <v>4.8999999999999998E-3</v>
      </c>
      <c r="D9" s="55" t="s">
        <v>66</v>
      </c>
      <c r="E9" s="55"/>
      <c r="F9" s="55" t="s">
        <v>76</v>
      </c>
      <c r="G9" s="55"/>
      <c r="H9" s="55"/>
      <c r="K9" s="17"/>
    </row>
    <row r="10" spans="2:12" ht="89.25" customHeight="1">
      <c r="B10" s="36" t="s">
        <v>42</v>
      </c>
      <c r="C10" s="39">
        <v>4.5999999999999999E-3</v>
      </c>
      <c r="D10" s="71" t="s">
        <v>67</v>
      </c>
      <c r="E10" s="71"/>
      <c r="F10" s="55" t="s">
        <v>77</v>
      </c>
      <c r="G10" s="55"/>
      <c r="H10" s="55"/>
      <c r="K10" s="17"/>
    </row>
    <row r="11" spans="2:12" ht="54" customHeight="1">
      <c r="B11" s="36" t="s">
        <v>9</v>
      </c>
      <c r="C11" s="37">
        <v>3850</v>
      </c>
      <c r="D11" s="55" t="s">
        <v>68</v>
      </c>
      <c r="E11" s="55"/>
      <c r="F11" s="55" t="s">
        <v>69</v>
      </c>
      <c r="G11" s="55"/>
      <c r="H11" s="55"/>
      <c r="K11" s="17"/>
    </row>
    <row r="12" spans="2:12" ht="123" customHeight="1">
      <c r="B12" s="36" t="s">
        <v>2</v>
      </c>
      <c r="C12" s="37">
        <v>2300</v>
      </c>
      <c r="D12" s="55" t="s">
        <v>68</v>
      </c>
      <c r="E12" s="55"/>
      <c r="F12" s="55" t="s">
        <v>90</v>
      </c>
      <c r="G12" s="55"/>
      <c r="H12" s="55"/>
      <c r="K12" s="17"/>
    </row>
    <row r="13" spans="2:12" ht="82.5" customHeight="1">
      <c r="B13" s="36" t="s">
        <v>10</v>
      </c>
      <c r="C13" s="37">
        <v>0</v>
      </c>
      <c r="D13" s="55" t="s">
        <v>70</v>
      </c>
      <c r="E13" s="55"/>
      <c r="F13" s="55" t="s">
        <v>86</v>
      </c>
      <c r="G13" s="55"/>
      <c r="H13" s="55"/>
      <c r="K13" s="17"/>
    </row>
    <row r="14" spans="2:12" ht="54.75" customHeight="1">
      <c r="B14" s="56" t="s">
        <v>96</v>
      </c>
      <c r="C14" s="56"/>
      <c r="D14" s="56"/>
      <c r="E14" s="56"/>
      <c r="F14" s="56"/>
      <c r="G14" s="56"/>
      <c r="H14" s="56"/>
      <c r="K14" s="17"/>
    </row>
    <row r="15" spans="2:12" s="16" customFormat="1" ht="21" customHeight="1">
      <c r="B15" s="24"/>
      <c r="C15" s="24"/>
      <c r="D15" s="24"/>
      <c r="E15" s="24"/>
      <c r="F15" s="24"/>
      <c r="G15" s="24"/>
      <c r="H15" s="24"/>
      <c r="K15" s="17"/>
    </row>
    <row r="16" spans="2:12" ht="33.75" customHeight="1">
      <c r="B16" s="65" t="s">
        <v>81</v>
      </c>
      <c r="C16" s="65"/>
      <c r="D16" s="65"/>
      <c r="E16" s="65"/>
      <c r="F16" s="65"/>
      <c r="G16" s="65"/>
      <c r="H16" s="65"/>
      <c r="K16" s="17"/>
    </row>
    <row r="17" spans="1:47" ht="39.75" customHeight="1">
      <c r="B17" s="76" t="s">
        <v>97</v>
      </c>
      <c r="C17" s="77"/>
      <c r="D17" s="77"/>
      <c r="E17" s="77"/>
      <c r="F17" s="77"/>
      <c r="G17" s="77"/>
      <c r="H17" s="78"/>
      <c r="K17" s="17"/>
    </row>
    <row r="18" spans="1:47" ht="36" customHeight="1">
      <c r="B18" s="79"/>
      <c r="C18" s="80"/>
      <c r="D18" s="80"/>
      <c r="E18" s="80"/>
      <c r="F18" s="80"/>
      <c r="G18" s="80"/>
      <c r="H18" s="81"/>
    </row>
    <row r="19" spans="1:47" ht="36" hidden="1" customHeight="1">
      <c r="B19" s="6"/>
      <c r="C19" s="12" t="str">
        <f>C17&amp;C18</f>
        <v/>
      </c>
      <c r="D19" s="8"/>
      <c r="E19" s="8"/>
      <c r="F19" s="8"/>
    </row>
    <row r="20" spans="1:47" s="16" customFormat="1" ht="36" customHeight="1">
      <c r="B20" s="27"/>
      <c r="C20" s="17"/>
      <c r="D20" s="18"/>
      <c r="E20" s="18"/>
      <c r="F20" s="18"/>
    </row>
    <row r="21" spans="1:47" ht="39" customHeight="1">
      <c r="B21" s="65" t="s">
        <v>75</v>
      </c>
      <c r="C21" s="65"/>
      <c r="D21" s="65"/>
      <c r="E21" s="65"/>
      <c r="F21" s="65"/>
      <c r="G21" s="65"/>
      <c r="H21" s="65"/>
    </row>
    <row r="22" spans="1:47" ht="111" customHeight="1">
      <c r="B22" s="86" t="s">
        <v>87</v>
      </c>
      <c r="C22" s="87"/>
      <c r="D22" s="87"/>
      <c r="E22" s="87"/>
      <c r="F22" s="87"/>
      <c r="G22" s="87"/>
      <c r="H22" s="87"/>
    </row>
    <row r="23" spans="1:47" ht="37.5" customHeight="1">
      <c r="B23" s="15"/>
      <c r="C23" s="82" t="s">
        <v>24</v>
      </c>
      <c r="D23" s="82"/>
      <c r="E23" s="83" t="s">
        <v>25</v>
      </c>
      <c r="F23" s="83"/>
      <c r="G23" s="84" t="s">
        <v>61</v>
      </c>
      <c r="H23" s="84"/>
    </row>
    <row r="24" spans="1:47" s="9" customFormat="1" ht="28.5" customHeight="1">
      <c r="A24" s="16"/>
      <c r="B24" s="40"/>
      <c r="C24" s="69" t="s">
        <v>82</v>
      </c>
      <c r="D24" s="69"/>
      <c r="E24" s="69" t="s">
        <v>83</v>
      </c>
      <c r="F24" s="69"/>
      <c r="G24" s="69" t="s">
        <v>84</v>
      </c>
      <c r="H24" s="69"/>
      <c r="I24" s="16"/>
      <c r="J24" s="85"/>
      <c r="K24" s="85"/>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28.5" customHeight="1">
      <c r="B25" s="41" t="s">
        <v>21</v>
      </c>
      <c r="C25" s="41" t="s">
        <v>0</v>
      </c>
      <c r="D25" s="41" t="s">
        <v>22</v>
      </c>
      <c r="E25" s="41" t="s">
        <v>0</v>
      </c>
      <c r="F25" s="41" t="s">
        <v>22</v>
      </c>
      <c r="G25" s="41" t="s">
        <v>39</v>
      </c>
      <c r="H25" s="41" t="s">
        <v>40</v>
      </c>
    </row>
    <row r="26" spans="1:47" ht="48" customHeight="1">
      <c r="B26" s="36" t="s">
        <v>1</v>
      </c>
      <c r="C26" s="42">
        <f>C7*C9</f>
        <v>4532.5</v>
      </c>
      <c r="D26" s="39">
        <f>C9</f>
        <v>4.8999999999999998E-3</v>
      </c>
      <c r="E26" s="42">
        <v>4000</v>
      </c>
      <c r="F26" s="39">
        <f>E26/C7</f>
        <v>4.3243243243243244E-3</v>
      </c>
      <c r="G26" s="43">
        <f>C26-E26</f>
        <v>532.5</v>
      </c>
      <c r="H26" s="44">
        <f>D26-F26</f>
        <v>5.7567567567567545E-4</v>
      </c>
    </row>
    <row r="27" spans="1:47" ht="48" customHeight="1">
      <c r="B27" s="36" t="s">
        <v>42</v>
      </c>
      <c r="C27" s="42">
        <f>C7*C10</f>
        <v>4255</v>
      </c>
      <c r="D27" s="39">
        <f>C10</f>
        <v>4.5999999999999999E-3</v>
      </c>
      <c r="E27" s="42">
        <v>4000</v>
      </c>
      <c r="F27" s="39">
        <f>E27/C7</f>
        <v>4.3243243243243244E-3</v>
      </c>
      <c r="G27" s="43">
        <f>C27-E27</f>
        <v>255</v>
      </c>
      <c r="H27" s="44">
        <f>D27-F27</f>
        <v>2.7567567567567553E-4</v>
      </c>
    </row>
    <row r="28" spans="1:47" ht="48" customHeight="1">
      <c r="B28" s="36" t="s">
        <v>9</v>
      </c>
      <c r="C28" s="42">
        <f>C11</f>
        <v>3850</v>
      </c>
      <c r="D28" s="39">
        <f>C28/C7</f>
        <v>4.1621621621621618E-3</v>
      </c>
      <c r="E28" s="43">
        <v>3500</v>
      </c>
      <c r="F28" s="39">
        <f>E28/C7</f>
        <v>3.7837837837837837E-3</v>
      </c>
      <c r="G28" s="39" t="s">
        <v>38</v>
      </c>
      <c r="H28" s="39" t="s">
        <v>38</v>
      </c>
    </row>
    <row r="29" spans="1:47" ht="48" customHeight="1">
      <c r="B29" s="36" t="s">
        <v>2</v>
      </c>
      <c r="C29" s="42">
        <f>C12</f>
        <v>2300</v>
      </c>
      <c r="D29" s="39">
        <f>C29/C7</f>
        <v>2.4864864864864865E-3</v>
      </c>
      <c r="E29" s="43">
        <v>2000</v>
      </c>
      <c r="F29" s="39">
        <f>E29/C7</f>
        <v>2.1621621621621622E-3</v>
      </c>
      <c r="G29" s="39" t="s">
        <v>38</v>
      </c>
      <c r="H29" s="39" t="s">
        <v>38</v>
      </c>
    </row>
    <row r="30" spans="1:47" ht="48" customHeight="1">
      <c r="B30" s="36" t="s">
        <v>10</v>
      </c>
      <c r="C30" s="42">
        <f>C13</f>
        <v>0</v>
      </c>
      <c r="D30" s="45">
        <f>C13/C7</f>
        <v>0</v>
      </c>
      <c r="E30" s="43">
        <v>500</v>
      </c>
      <c r="F30" s="39">
        <f>E30/C7</f>
        <v>5.4054054054054055E-4</v>
      </c>
      <c r="G30" s="39" t="s">
        <v>38</v>
      </c>
      <c r="H30" s="39" t="s">
        <v>38</v>
      </c>
    </row>
    <row r="31" spans="1:47" ht="48" customHeight="1">
      <c r="B31" s="36" t="s">
        <v>23</v>
      </c>
      <c r="C31" s="42">
        <f>+C30+C29+C28</f>
        <v>6150</v>
      </c>
      <c r="D31" s="39">
        <f>D30+D29+D28</f>
        <v>6.6486486486486487E-3</v>
      </c>
      <c r="E31" s="42">
        <f>E30+E29+E28</f>
        <v>6000</v>
      </c>
      <c r="F31" s="39">
        <f>E31/C7</f>
        <v>6.4864864864864862E-3</v>
      </c>
      <c r="G31" s="43">
        <f>C31-E31</f>
        <v>150</v>
      </c>
      <c r="H31" s="44">
        <f>D31-F31</f>
        <v>1.6216216216216259E-4</v>
      </c>
    </row>
    <row r="32" spans="1:47" ht="48" customHeight="1">
      <c r="B32" s="50" t="s">
        <v>20</v>
      </c>
      <c r="C32" s="46">
        <f>C31+C27+C26</f>
        <v>14937.5</v>
      </c>
      <c r="D32" s="47">
        <f>D31+D27+D26</f>
        <v>1.614864864864865E-2</v>
      </c>
      <c r="E32" s="46">
        <f>E31+E27+E26</f>
        <v>14000</v>
      </c>
      <c r="F32" s="47">
        <f>F31+F27+F26</f>
        <v>1.5135135135135137E-2</v>
      </c>
      <c r="G32" s="48">
        <f>C32-E32</f>
        <v>937.5</v>
      </c>
      <c r="H32" s="49">
        <f>D32-F32</f>
        <v>1.0135135135135136E-3</v>
      </c>
    </row>
    <row r="33" spans="2:8" ht="24" customHeight="1">
      <c r="B33" s="65" t="s">
        <v>41</v>
      </c>
      <c r="C33" s="65"/>
      <c r="D33" s="65"/>
      <c r="E33" s="65"/>
      <c r="F33" s="65"/>
      <c r="G33" s="65"/>
      <c r="H33" s="65"/>
    </row>
    <row r="34" spans="2:8" ht="24" customHeight="1">
      <c r="B34" s="70"/>
      <c r="C34" s="70"/>
      <c r="D34" s="70"/>
      <c r="E34" s="70"/>
      <c r="F34" s="70"/>
      <c r="G34" s="70"/>
      <c r="H34" s="70"/>
    </row>
    <row r="35" spans="2:8" ht="24" customHeight="1">
      <c r="B35" s="70" t="s">
        <v>1</v>
      </c>
      <c r="C35" s="70"/>
      <c r="D35" s="70"/>
      <c r="E35" s="28"/>
      <c r="F35" s="70" t="s">
        <v>43</v>
      </c>
      <c r="G35" s="70"/>
      <c r="H35" s="70"/>
    </row>
    <row r="36" spans="2:8" ht="24" customHeight="1">
      <c r="B36" s="29" t="s">
        <v>24</v>
      </c>
      <c r="C36" s="30">
        <f>C26</f>
        <v>4532.5</v>
      </c>
      <c r="D36" s="28"/>
      <c r="E36" s="28"/>
      <c r="F36" s="29" t="s">
        <v>24</v>
      </c>
      <c r="G36" s="30">
        <f>C27</f>
        <v>4255</v>
      </c>
      <c r="H36" s="28"/>
    </row>
    <row r="37" spans="2:8" ht="16.5">
      <c r="B37" s="31" t="s">
        <v>25</v>
      </c>
      <c r="C37" s="32">
        <f>E26</f>
        <v>4000</v>
      </c>
      <c r="D37" s="16"/>
      <c r="E37" s="16"/>
      <c r="F37" s="31" t="s">
        <v>25</v>
      </c>
      <c r="G37" s="32">
        <f>E27</f>
        <v>4000</v>
      </c>
      <c r="H37" s="16"/>
    </row>
    <row r="38" spans="2:8">
      <c r="B38" s="16"/>
      <c r="C38" s="16"/>
      <c r="D38" s="16"/>
      <c r="E38" s="16"/>
      <c r="F38" s="16"/>
      <c r="G38" s="16"/>
      <c r="H38" s="16"/>
    </row>
    <row r="39" spans="2:8">
      <c r="B39" s="16"/>
      <c r="C39" s="16"/>
      <c r="D39" s="16"/>
      <c r="E39" s="16"/>
      <c r="F39" s="16"/>
      <c r="G39" s="16"/>
      <c r="H39" s="16"/>
    </row>
    <row r="40" spans="2:8">
      <c r="B40" s="16"/>
      <c r="C40" s="16"/>
      <c r="D40" s="16"/>
      <c r="E40" s="16"/>
      <c r="F40" s="16"/>
      <c r="G40" s="16"/>
      <c r="H40" s="16"/>
    </row>
    <row r="41" spans="2:8">
      <c r="B41" s="16"/>
      <c r="C41" s="16"/>
      <c r="D41" s="16"/>
      <c r="E41" s="16"/>
      <c r="F41" s="16"/>
      <c r="G41" s="16"/>
      <c r="H41" s="16"/>
    </row>
    <row r="42" spans="2:8">
      <c r="B42" s="16"/>
      <c r="C42" s="16"/>
      <c r="D42" s="16"/>
      <c r="E42" s="16"/>
      <c r="F42" s="16"/>
      <c r="G42" s="16"/>
      <c r="H42" s="16"/>
    </row>
    <row r="43" spans="2:8">
      <c r="B43" s="16"/>
      <c r="C43" s="16"/>
      <c r="D43" s="16"/>
      <c r="E43" s="16"/>
      <c r="F43" s="16"/>
      <c r="G43" s="16"/>
      <c r="H43" s="16"/>
    </row>
    <row r="44" spans="2:8">
      <c r="B44" s="16"/>
      <c r="C44" s="16"/>
      <c r="D44" s="16"/>
      <c r="E44" s="16"/>
      <c r="F44" s="16"/>
      <c r="G44" s="16"/>
      <c r="H44" s="16"/>
    </row>
    <row r="45" spans="2:8">
      <c r="B45" s="16"/>
      <c r="C45" s="16"/>
      <c r="D45" s="16"/>
      <c r="E45" s="16"/>
      <c r="F45" s="16"/>
      <c r="G45" s="16"/>
      <c r="H45" s="16"/>
    </row>
    <row r="46" spans="2:8">
      <c r="B46" s="16"/>
      <c r="C46" s="16"/>
      <c r="D46" s="16"/>
      <c r="E46" s="16"/>
      <c r="F46" s="16"/>
      <c r="G46" s="16"/>
      <c r="H46" s="16"/>
    </row>
    <row r="47" spans="2:8">
      <c r="B47" s="16"/>
      <c r="C47" s="16"/>
      <c r="D47" s="16"/>
      <c r="E47" s="16"/>
      <c r="F47" s="16"/>
      <c r="G47" s="16"/>
      <c r="H47" s="16"/>
    </row>
    <row r="48" spans="2:8">
      <c r="B48" s="16"/>
      <c r="C48" s="16"/>
      <c r="D48" s="16"/>
      <c r="E48" s="16"/>
      <c r="F48" s="16"/>
      <c r="G48" s="16"/>
      <c r="H48" s="16"/>
    </row>
    <row r="49" spans="2:8">
      <c r="B49" s="16"/>
      <c r="C49" s="16"/>
      <c r="D49" s="16"/>
      <c r="E49" s="16"/>
      <c r="F49" s="16"/>
      <c r="G49" s="16"/>
      <c r="H49" s="16"/>
    </row>
    <row r="50" spans="2:8">
      <c r="B50" s="16"/>
      <c r="C50" s="16"/>
      <c r="D50" s="16"/>
      <c r="E50" s="16"/>
      <c r="F50" s="16"/>
      <c r="G50" s="16"/>
      <c r="H50" s="16"/>
    </row>
    <row r="51" spans="2:8">
      <c r="B51" s="16"/>
      <c r="C51" s="16"/>
      <c r="D51" s="16"/>
      <c r="E51" s="16"/>
      <c r="F51" s="16"/>
      <c r="G51" s="16"/>
      <c r="H51" s="16"/>
    </row>
    <row r="52" spans="2:8">
      <c r="B52" s="16"/>
      <c r="C52" s="16"/>
      <c r="D52" s="16"/>
      <c r="E52" s="16"/>
      <c r="F52" s="16"/>
      <c r="G52" s="16"/>
      <c r="H52" s="16"/>
    </row>
    <row r="53" spans="2:8">
      <c r="B53" s="16"/>
      <c r="C53" s="16"/>
      <c r="D53" s="16"/>
      <c r="E53" s="16"/>
      <c r="F53" s="16"/>
      <c r="G53" s="16"/>
      <c r="H53" s="16"/>
    </row>
    <row r="54" spans="2:8">
      <c r="B54" s="16"/>
      <c r="C54" s="16"/>
      <c r="D54" s="16"/>
      <c r="E54" s="16"/>
      <c r="F54" s="16"/>
      <c r="G54" s="16"/>
      <c r="H54" s="16"/>
    </row>
    <row r="55" spans="2:8">
      <c r="B55" s="16"/>
      <c r="C55" s="16"/>
      <c r="D55" s="16"/>
      <c r="E55" s="16"/>
      <c r="F55" s="16"/>
      <c r="G55" s="16"/>
      <c r="H55" s="16"/>
    </row>
    <row r="56" spans="2:8" ht="16.5">
      <c r="B56" s="70" t="s">
        <v>44</v>
      </c>
      <c r="C56" s="70"/>
      <c r="D56" s="70"/>
      <c r="E56" s="16"/>
      <c r="F56" s="70" t="s">
        <v>45</v>
      </c>
      <c r="G56" s="70"/>
      <c r="H56" s="70"/>
    </row>
    <row r="57" spans="2:8" ht="16.5">
      <c r="B57" s="29" t="s">
        <v>24</v>
      </c>
      <c r="C57" s="30">
        <f>C31</f>
        <v>6150</v>
      </c>
      <c r="D57" s="28"/>
      <c r="E57" s="28"/>
      <c r="F57" s="29" t="s">
        <v>24</v>
      </c>
      <c r="G57" s="30">
        <f>C32</f>
        <v>14937.5</v>
      </c>
      <c r="H57" s="16"/>
    </row>
    <row r="58" spans="2:8" ht="16.5">
      <c r="B58" s="31" t="s">
        <v>25</v>
      </c>
      <c r="C58" s="32">
        <f>E31</f>
        <v>6000</v>
      </c>
      <c r="D58" s="16"/>
      <c r="E58" s="16"/>
      <c r="F58" s="31" t="s">
        <v>25</v>
      </c>
      <c r="G58" s="32">
        <f>E32</f>
        <v>14000</v>
      </c>
      <c r="H58" s="16"/>
    </row>
    <row r="59" spans="2:8">
      <c r="B59" s="16"/>
      <c r="C59" s="16"/>
      <c r="D59" s="16"/>
      <c r="E59" s="16"/>
      <c r="F59" s="16"/>
      <c r="G59" s="16"/>
      <c r="H59" s="16"/>
    </row>
    <row r="60" spans="2:8">
      <c r="B60" s="16"/>
      <c r="C60" s="16"/>
      <c r="D60" s="16"/>
      <c r="E60" s="16"/>
      <c r="F60" s="16"/>
      <c r="G60" s="16"/>
      <c r="H60" s="16"/>
    </row>
    <row r="61" spans="2:8">
      <c r="B61" s="16"/>
      <c r="C61" s="16"/>
      <c r="D61" s="16"/>
      <c r="E61" s="16"/>
      <c r="F61" s="16"/>
      <c r="G61" s="16"/>
      <c r="H61" s="16"/>
    </row>
    <row r="62" spans="2:8">
      <c r="B62" s="16"/>
      <c r="C62" s="16"/>
      <c r="D62" s="16"/>
      <c r="E62" s="16"/>
      <c r="F62" s="16"/>
      <c r="G62" s="16"/>
      <c r="H62" s="16"/>
    </row>
    <row r="63" spans="2:8">
      <c r="B63" s="16"/>
      <c r="C63" s="16"/>
      <c r="D63" s="16"/>
      <c r="E63" s="16"/>
      <c r="F63" s="16"/>
      <c r="G63" s="16"/>
      <c r="H63" s="16"/>
    </row>
    <row r="64" spans="2:8">
      <c r="B64" s="16"/>
      <c r="C64" s="16"/>
      <c r="D64" s="16"/>
      <c r="E64" s="16"/>
      <c r="F64" s="16"/>
      <c r="G64" s="16"/>
      <c r="H64" s="16"/>
    </row>
    <row r="65" spans="2:8">
      <c r="B65" s="16"/>
      <c r="C65" s="16"/>
      <c r="D65" s="16"/>
      <c r="E65" s="16"/>
      <c r="F65" s="16"/>
      <c r="G65" s="16"/>
      <c r="H65" s="16"/>
    </row>
    <row r="66" spans="2:8">
      <c r="B66" s="16"/>
      <c r="C66" s="16"/>
      <c r="D66" s="16"/>
      <c r="E66" s="16"/>
      <c r="F66" s="16"/>
      <c r="G66" s="16"/>
      <c r="H66" s="16"/>
    </row>
    <row r="67" spans="2:8">
      <c r="B67" s="16"/>
      <c r="C67" s="16"/>
      <c r="D67" s="16"/>
      <c r="E67" s="16"/>
      <c r="F67" s="16"/>
      <c r="G67" s="16"/>
      <c r="H67" s="16"/>
    </row>
    <row r="68" spans="2:8">
      <c r="B68" s="16"/>
      <c r="C68" s="16"/>
      <c r="D68" s="16"/>
      <c r="E68" s="16"/>
      <c r="F68" s="16"/>
      <c r="G68" s="16"/>
      <c r="H68" s="16"/>
    </row>
    <row r="69" spans="2:8">
      <c r="B69" s="16"/>
      <c r="C69" s="16"/>
      <c r="D69" s="16"/>
      <c r="E69" s="16"/>
      <c r="F69" s="16"/>
      <c r="G69" s="16"/>
      <c r="H69" s="16"/>
    </row>
    <row r="70" spans="2:8">
      <c r="B70" s="16"/>
      <c r="C70" s="16"/>
      <c r="D70" s="16"/>
      <c r="E70" s="16"/>
      <c r="F70" s="16"/>
      <c r="G70" s="16"/>
      <c r="H70" s="16"/>
    </row>
    <row r="71" spans="2:8">
      <c r="B71" s="16"/>
      <c r="C71" s="16"/>
      <c r="D71" s="16"/>
      <c r="E71" s="16"/>
      <c r="F71" s="16"/>
      <c r="G71" s="16"/>
      <c r="H71" s="16"/>
    </row>
    <row r="72" spans="2:8">
      <c r="B72" s="16"/>
      <c r="C72" s="16"/>
      <c r="D72" s="16"/>
      <c r="E72" s="16"/>
      <c r="F72" s="16"/>
      <c r="G72" s="16"/>
      <c r="H72" s="16"/>
    </row>
    <row r="73" spans="2:8">
      <c r="B73" s="16"/>
      <c r="C73" s="16"/>
      <c r="D73" s="16"/>
      <c r="E73" s="16"/>
      <c r="F73" s="16"/>
      <c r="G73" s="16"/>
      <c r="H73" s="16"/>
    </row>
    <row r="74" spans="2:8">
      <c r="B74" s="16"/>
      <c r="C74" s="16"/>
      <c r="D74" s="16"/>
      <c r="E74" s="16"/>
      <c r="F74" s="16"/>
      <c r="G74" s="16"/>
      <c r="H74" s="16"/>
    </row>
    <row r="75" spans="2:8">
      <c r="B75" s="16"/>
      <c r="C75" s="16"/>
      <c r="D75" s="16"/>
      <c r="E75" s="16"/>
      <c r="F75" s="16"/>
      <c r="G75" s="16"/>
      <c r="H75" s="16"/>
    </row>
    <row r="76" spans="2:8">
      <c r="B76" s="16"/>
      <c r="C76" s="16"/>
      <c r="D76" s="16"/>
      <c r="E76" s="16"/>
      <c r="F76" s="16"/>
      <c r="G76" s="16"/>
      <c r="H76" s="16"/>
    </row>
    <row r="77" spans="2:8" ht="27" customHeight="1">
      <c r="B77" s="65" t="s">
        <v>46</v>
      </c>
      <c r="C77" s="65"/>
      <c r="D77" s="65"/>
      <c r="E77" s="65"/>
      <c r="F77" s="65"/>
      <c r="G77" s="65"/>
      <c r="H77" s="65"/>
    </row>
    <row r="78" spans="2:8" ht="98.25" customHeight="1">
      <c r="B78" s="57" t="s">
        <v>88</v>
      </c>
      <c r="C78" s="58"/>
      <c r="D78" s="58"/>
      <c r="E78" s="58"/>
      <c r="F78" s="58"/>
      <c r="G78" s="58"/>
      <c r="H78" s="58"/>
    </row>
    <row r="79" spans="2:8" s="16" customFormat="1" ht="7.5" customHeight="1">
      <c r="B79" s="19"/>
      <c r="C79" s="20"/>
      <c r="D79" s="20"/>
      <c r="E79" s="20"/>
      <c r="F79" s="20"/>
      <c r="G79" s="20"/>
      <c r="H79" s="20"/>
    </row>
    <row r="80" spans="2:8" ht="17.25">
      <c r="B80" s="2"/>
      <c r="C80" s="59" t="s">
        <v>74</v>
      </c>
      <c r="D80" s="59"/>
      <c r="E80" s="59"/>
      <c r="F80" s="33" t="s">
        <v>24</v>
      </c>
      <c r="G80" s="33" t="s">
        <v>47</v>
      </c>
      <c r="H80" s="16"/>
    </row>
    <row r="81" spans="2:8" ht="60.75" customHeight="1">
      <c r="B81" s="62" t="s">
        <v>49</v>
      </c>
      <c r="C81" s="72" t="s">
        <v>78</v>
      </c>
      <c r="D81" s="72"/>
      <c r="E81" s="72"/>
      <c r="F81" s="33"/>
      <c r="G81" s="51" t="s">
        <v>50</v>
      </c>
      <c r="H81" s="16"/>
    </row>
    <row r="82" spans="2:8" ht="60.75" customHeight="1">
      <c r="B82" s="62"/>
      <c r="C82" s="72" t="s">
        <v>73</v>
      </c>
      <c r="D82" s="72"/>
      <c r="E82" s="72"/>
      <c r="F82" s="33"/>
      <c r="G82" s="51" t="s">
        <v>50</v>
      </c>
      <c r="H82" s="16"/>
    </row>
    <row r="83" spans="2:8" ht="71.25" customHeight="1">
      <c r="B83" s="62"/>
      <c r="C83" s="55" t="s">
        <v>79</v>
      </c>
      <c r="D83" s="55"/>
      <c r="E83" s="55"/>
      <c r="F83" s="33"/>
      <c r="G83" s="51" t="s">
        <v>50</v>
      </c>
      <c r="H83" s="21"/>
    </row>
    <row r="84" spans="2:8" ht="60.75" customHeight="1">
      <c r="B84" s="62"/>
      <c r="C84" s="55" t="s">
        <v>89</v>
      </c>
      <c r="D84" s="55"/>
      <c r="E84" s="55"/>
      <c r="F84" s="33"/>
      <c r="G84" s="51" t="s">
        <v>50</v>
      </c>
      <c r="H84" s="16"/>
    </row>
    <row r="85" spans="2:8" ht="60.75" customHeight="1">
      <c r="B85" s="62" t="s">
        <v>57</v>
      </c>
      <c r="C85" s="60" t="s">
        <v>59</v>
      </c>
      <c r="D85" s="60"/>
      <c r="E85" s="60"/>
      <c r="F85" s="33"/>
      <c r="G85" s="51" t="s">
        <v>50</v>
      </c>
      <c r="H85" s="16"/>
    </row>
    <row r="86" spans="2:8" ht="60.75" customHeight="1">
      <c r="B86" s="62"/>
      <c r="C86" s="75" t="s">
        <v>58</v>
      </c>
      <c r="D86" s="75"/>
      <c r="E86" s="75"/>
      <c r="F86" s="33"/>
      <c r="G86" s="51" t="s">
        <v>50</v>
      </c>
      <c r="H86" s="16"/>
    </row>
    <row r="87" spans="2:8" ht="60.75" customHeight="1">
      <c r="B87" s="62"/>
      <c r="C87" s="55" t="s">
        <v>60</v>
      </c>
      <c r="D87" s="55"/>
      <c r="E87" s="55"/>
      <c r="F87" s="33"/>
      <c r="G87" s="51" t="s">
        <v>50</v>
      </c>
      <c r="H87" s="22"/>
    </row>
    <row r="88" spans="2:8" ht="60.75" customHeight="1">
      <c r="B88" s="62" t="s">
        <v>51</v>
      </c>
      <c r="C88" s="55" t="s">
        <v>52</v>
      </c>
      <c r="D88" s="55"/>
      <c r="E88" s="55"/>
      <c r="F88" s="33"/>
      <c r="G88" s="51" t="s">
        <v>50</v>
      </c>
      <c r="H88" s="16"/>
    </row>
    <row r="89" spans="2:8" ht="60.75" customHeight="1">
      <c r="B89" s="62"/>
      <c r="C89" s="55" t="s">
        <v>54</v>
      </c>
      <c r="D89" s="55"/>
      <c r="E89" s="55"/>
      <c r="F89" s="33"/>
      <c r="G89" s="51" t="s">
        <v>50</v>
      </c>
      <c r="H89" s="16"/>
    </row>
    <row r="90" spans="2:8" ht="60.75" customHeight="1">
      <c r="B90" s="62"/>
      <c r="C90" s="71" t="s">
        <v>53</v>
      </c>
      <c r="D90" s="71"/>
      <c r="E90" s="71"/>
      <c r="F90" s="33"/>
      <c r="G90" s="51" t="s">
        <v>50</v>
      </c>
      <c r="H90" s="16"/>
    </row>
    <row r="91" spans="2:8" ht="54" customHeight="1">
      <c r="B91" s="61" t="s">
        <v>56</v>
      </c>
      <c r="C91" s="60" t="s">
        <v>91</v>
      </c>
      <c r="D91" s="60"/>
      <c r="E91" s="60"/>
      <c r="F91" s="34"/>
      <c r="G91" s="51" t="s">
        <v>50</v>
      </c>
      <c r="H91" s="23"/>
    </row>
    <row r="92" spans="2:8" ht="39.75" customHeight="1">
      <c r="B92" s="61"/>
      <c r="C92" s="60" t="s">
        <v>48</v>
      </c>
      <c r="D92" s="60"/>
      <c r="E92" s="60"/>
      <c r="F92" s="34"/>
      <c r="G92" s="51" t="s">
        <v>50</v>
      </c>
      <c r="H92" s="16"/>
    </row>
    <row r="93" spans="2:8" ht="54" customHeight="1">
      <c r="B93" s="61"/>
      <c r="C93" s="60" t="s">
        <v>92</v>
      </c>
      <c r="D93" s="60"/>
      <c r="E93" s="60"/>
      <c r="F93" s="34"/>
      <c r="G93" s="51" t="s">
        <v>50</v>
      </c>
      <c r="H93" s="16"/>
    </row>
    <row r="94" spans="2:8" ht="54" customHeight="1">
      <c r="B94" s="62" t="s">
        <v>55</v>
      </c>
      <c r="C94" s="55" t="s">
        <v>93</v>
      </c>
      <c r="D94" s="55"/>
      <c r="E94" s="55"/>
      <c r="F94" s="34"/>
      <c r="G94" s="51" t="s">
        <v>50</v>
      </c>
      <c r="H94" s="16"/>
    </row>
    <row r="95" spans="2:8" ht="54" customHeight="1">
      <c r="B95" s="62"/>
      <c r="C95" s="60" t="s">
        <v>94</v>
      </c>
      <c r="D95" s="60"/>
      <c r="E95" s="60"/>
      <c r="F95" s="35"/>
      <c r="G95" s="51" t="s">
        <v>50</v>
      </c>
      <c r="H95" s="16"/>
    </row>
    <row r="96" spans="2:8" ht="54" customHeight="1">
      <c r="B96" s="62"/>
      <c r="C96" s="60" t="s">
        <v>62</v>
      </c>
      <c r="D96" s="60"/>
      <c r="E96" s="60"/>
      <c r="F96" s="35"/>
      <c r="G96" s="51" t="s">
        <v>50</v>
      </c>
      <c r="H96" s="16"/>
    </row>
    <row r="97" spans="2:8" ht="64.5" customHeight="1">
      <c r="B97" s="56" t="s">
        <v>96</v>
      </c>
      <c r="C97" s="56"/>
      <c r="D97" s="56"/>
      <c r="E97" s="56"/>
      <c r="F97" s="56"/>
      <c r="G97" s="56"/>
      <c r="H97" s="56"/>
    </row>
    <row r="98" spans="2:8" s="16" customFormat="1" ht="32.25" customHeight="1">
      <c r="B98" s="74"/>
      <c r="C98" s="74"/>
      <c r="D98" s="74"/>
      <c r="E98" s="74"/>
      <c r="F98" s="74"/>
      <c r="G98" s="74"/>
      <c r="H98" s="74"/>
    </row>
    <row r="99" spans="2:8" s="16" customFormat="1" ht="38.25" customHeight="1">
      <c r="B99" s="73" t="s">
        <v>99</v>
      </c>
      <c r="C99" s="73"/>
      <c r="D99" s="73"/>
      <c r="E99" s="73"/>
      <c r="F99" s="73"/>
      <c r="G99" s="73"/>
      <c r="H99" s="73"/>
    </row>
    <row r="100" spans="2:8" s="52" customFormat="1" ht="43.5" customHeight="1">
      <c r="B100" s="73" t="s">
        <v>100</v>
      </c>
      <c r="C100" s="73"/>
      <c r="D100" s="73"/>
      <c r="E100" s="73"/>
      <c r="F100" s="73"/>
      <c r="G100" s="73"/>
      <c r="H100" s="73"/>
    </row>
    <row r="101" spans="2:8" s="16" customFormat="1" ht="61.5" customHeight="1">
      <c r="B101" s="54" t="s">
        <v>80</v>
      </c>
      <c r="C101" s="54"/>
      <c r="D101" s="54"/>
      <c r="E101" s="54"/>
      <c r="F101" s="54"/>
      <c r="G101" s="54"/>
      <c r="H101" s="54"/>
    </row>
    <row r="102" spans="2:8" s="16" customFormat="1" ht="17.25">
      <c r="B102" s="53" t="s">
        <v>98</v>
      </c>
      <c r="C102" s="52"/>
      <c r="D102" s="52"/>
      <c r="E102" s="52"/>
      <c r="F102" s="52"/>
      <c r="G102" s="52"/>
      <c r="H102" s="52"/>
    </row>
    <row r="103" spans="2:8" s="16" customFormat="1"/>
    <row r="104" spans="2:8" s="16" customFormat="1"/>
    <row r="105" spans="2:8" s="16" customFormat="1"/>
    <row r="106" spans="2:8" s="16" customFormat="1"/>
    <row r="107" spans="2:8" s="16" customFormat="1"/>
    <row r="108" spans="2:8" s="16" customFormat="1"/>
    <row r="109" spans="2:8" s="16" customFormat="1"/>
    <row r="110" spans="2:8" s="16" customFormat="1"/>
    <row r="111" spans="2:8" s="16" customFormat="1"/>
    <row r="112" spans="2:8"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sheetData>
  <mergeCells count="67">
    <mergeCell ref="B17:H18"/>
    <mergeCell ref="C23:D23"/>
    <mergeCell ref="E23:F23"/>
    <mergeCell ref="G23:H23"/>
    <mergeCell ref="J24:K24"/>
    <mergeCell ref="B22:H22"/>
    <mergeCell ref="B99:H99"/>
    <mergeCell ref="B98:H98"/>
    <mergeCell ref="C85:E85"/>
    <mergeCell ref="C86:E86"/>
    <mergeCell ref="C87:E87"/>
    <mergeCell ref="B94:B96"/>
    <mergeCell ref="C94:E94"/>
    <mergeCell ref="C95:E95"/>
    <mergeCell ref="C96:E96"/>
    <mergeCell ref="B97:H97"/>
    <mergeCell ref="C88:E88"/>
    <mergeCell ref="C89:E89"/>
    <mergeCell ref="B88:B90"/>
    <mergeCell ref="B85:B87"/>
    <mergeCell ref="C81:E81"/>
    <mergeCell ref="C82:E82"/>
    <mergeCell ref="C83:E83"/>
    <mergeCell ref="C84:E84"/>
    <mergeCell ref="C90:E90"/>
    <mergeCell ref="F9:H9"/>
    <mergeCell ref="B77:H77"/>
    <mergeCell ref="B16:H16"/>
    <mergeCell ref="B21:H21"/>
    <mergeCell ref="C24:D24"/>
    <mergeCell ref="E24:F24"/>
    <mergeCell ref="G24:H24"/>
    <mergeCell ref="B33:H33"/>
    <mergeCell ref="B35:D35"/>
    <mergeCell ref="F35:H35"/>
    <mergeCell ref="B56:D56"/>
    <mergeCell ref="F56:H56"/>
    <mergeCell ref="F10:H10"/>
    <mergeCell ref="D9:E9"/>
    <mergeCell ref="D10:E10"/>
    <mergeCell ref="B34:H34"/>
    <mergeCell ref="B1:H1"/>
    <mergeCell ref="B2:H2"/>
    <mergeCell ref="B5:H5"/>
    <mergeCell ref="D7:E7"/>
    <mergeCell ref="D8:E8"/>
    <mergeCell ref="F7:H7"/>
    <mergeCell ref="F8:H8"/>
    <mergeCell ref="B3:H3"/>
    <mergeCell ref="D6:E6"/>
    <mergeCell ref="F6:H6"/>
    <mergeCell ref="B100:H100"/>
    <mergeCell ref="B101:H101"/>
    <mergeCell ref="F11:H11"/>
    <mergeCell ref="F12:H12"/>
    <mergeCell ref="B14:H14"/>
    <mergeCell ref="F13:H13"/>
    <mergeCell ref="D11:E11"/>
    <mergeCell ref="D12:E12"/>
    <mergeCell ref="D13:E13"/>
    <mergeCell ref="B78:H78"/>
    <mergeCell ref="C80:E80"/>
    <mergeCell ref="C91:E91"/>
    <mergeCell ref="C93:E93"/>
    <mergeCell ref="C92:E92"/>
    <mergeCell ref="B91:B93"/>
    <mergeCell ref="B81:B84"/>
  </mergeCells>
  <conditionalFormatting sqref="G26">
    <cfRule type="cellIs" dxfId="19" priority="19" operator="between">
      <formula>-1</formula>
      <formula>-1000000</formula>
    </cfRule>
    <cfRule type="cellIs" dxfId="18" priority="20" operator="between">
      <formula>0</formula>
      <formula>1000000</formula>
    </cfRule>
  </conditionalFormatting>
  <conditionalFormatting sqref="G27">
    <cfRule type="cellIs" dxfId="17" priority="17" operator="between">
      <formula>-1</formula>
      <formula>-1000000</formula>
    </cfRule>
    <cfRule type="cellIs" dxfId="16" priority="18" operator="between">
      <formula>1</formula>
      <formula>1000000</formula>
    </cfRule>
  </conditionalFormatting>
  <conditionalFormatting sqref="G31">
    <cfRule type="cellIs" dxfId="15" priority="15" operator="between">
      <formula>-1</formula>
      <formula>-1000000</formula>
    </cfRule>
    <cfRule type="cellIs" dxfId="14" priority="16" operator="between">
      <formula>0</formula>
      <formula>1000000</formula>
    </cfRule>
  </conditionalFormatting>
  <conditionalFormatting sqref="G32">
    <cfRule type="cellIs" dxfId="13" priority="13" operator="between">
      <formula>-1</formula>
      <formula>-1000000</formula>
    </cfRule>
    <cfRule type="cellIs" dxfId="12" priority="14" operator="between">
      <formula>1</formula>
      <formula>1000000</formula>
    </cfRule>
  </conditionalFormatting>
  <conditionalFormatting sqref="H26">
    <cfRule type="cellIs" dxfId="11" priority="11" operator="between">
      <formula>-0.0001</formula>
      <formula>-1000000</formula>
    </cfRule>
    <cfRule type="cellIs" dxfId="10" priority="12" operator="between">
      <formula>0.0001</formula>
      <formula>1000000</formula>
    </cfRule>
  </conditionalFormatting>
  <conditionalFormatting sqref="H27">
    <cfRule type="cellIs" dxfId="9" priority="9" operator="between">
      <formula>-0.0001</formula>
      <formula>-1000000</formula>
    </cfRule>
    <cfRule type="cellIs" dxfId="8" priority="10" operator="between">
      <formula>0.0001</formula>
      <formula>1000000</formula>
    </cfRule>
  </conditionalFormatting>
  <conditionalFormatting sqref="H31">
    <cfRule type="cellIs" dxfId="7" priority="7" operator="between">
      <formula>-0.0001</formula>
      <formula>-1000000</formula>
    </cfRule>
    <cfRule type="cellIs" dxfId="6" priority="8" operator="between">
      <formula>0.0001</formula>
      <formula>1000000</formula>
    </cfRule>
  </conditionalFormatting>
  <conditionalFormatting sqref="H32">
    <cfRule type="cellIs" dxfId="5" priority="5" operator="between">
      <formula>-0.0001</formula>
      <formula>-1000000</formula>
    </cfRule>
    <cfRule type="cellIs" dxfId="4" priority="6" operator="between">
      <formula>0.0001</formula>
      <formula>1000000</formula>
    </cfRule>
  </conditionalFormatting>
  <conditionalFormatting sqref="C9">
    <cfRule type="cellIs" dxfId="3" priority="4" operator="greaterThanOrEqual">
      <formula>0.0011</formula>
    </cfRule>
  </conditionalFormatting>
  <conditionalFormatting sqref="C10">
    <cfRule type="cellIs" dxfId="2" priority="3" operator="lessThan">
      <formula>0.0055</formula>
    </cfRule>
  </conditionalFormatting>
  <conditionalFormatting sqref="D26">
    <cfRule type="cellIs" dxfId="1" priority="2" operator="greaterThanOrEqual">
      <formula>0.0011</formula>
    </cfRule>
  </conditionalFormatting>
  <conditionalFormatting sqref="D27">
    <cfRule type="cellIs" dxfId="0" priority="1" operator="lessThan">
      <formula>0.0055</formula>
    </cfRule>
  </conditionalFormatting>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A18" sqref="A18"/>
    </sheetView>
  </sheetViews>
  <sheetFormatPr defaultRowHeight="14.25"/>
  <cols>
    <col min="1" max="1" width="32" customWidth="1"/>
    <col min="2" max="2" width="22.5" customWidth="1"/>
    <col min="3" max="3" width="23.75" customWidth="1"/>
    <col min="4" max="4" width="23.625" customWidth="1"/>
    <col min="5" max="5" width="34.625" customWidth="1"/>
  </cols>
  <sheetData>
    <row r="1" spans="1:5" s="4" customFormat="1" ht="16.5">
      <c r="A1" s="5"/>
      <c r="B1" s="14" t="s">
        <v>35</v>
      </c>
      <c r="C1" s="13" t="s">
        <v>36</v>
      </c>
      <c r="D1" s="13" t="s">
        <v>37</v>
      </c>
      <c r="E1" s="13" t="s">
        <v>19</v>
      </c>
    </row>
    <row r="2" spans="1:5" s="4" customFormat="1" ht="31.5" customHeight="1">
      <c r="A2" s="12" t="s">
        <v>26</v>
      </c>
      <c r="B2" s="10">
        <v>4.1999999999999997E-3</v>
      </c>
      <c r="C2" s="10">
        <v>4.5999999999999999E-3</v>
      </c>
      <c r="D2" s="10">
        <v>9.7999999999999997E-3</v>
      </c>
      <c r="E2" s="11">
        <f>SUM(B2:D2)</f>
        <v>1.8599999999999998E-2</v>
      </c>
    </row>
    <row r="3" spans="1:5" s="4" customFormat="1" ht="31.5" customHeight="1">
      <c r="A3" s="12" t="s">
        <v>27</v>
      </c>
      <c r="B3" s="10">
        <v>4.5999999999999999E-3</v>
      </c>
      <c r="C3" s="10">
        <v>5.0000000000000001E-3</v>
      </c>
      <c r="D3" s="10">
        <v>1.0500000000000001E-2</v>
      </c>
      <c r="E3" s="11">
        <f t="shared" ref="E3:E10" si="0">SUM(B3:D3)</f>
        <v>2.01E-2</v>
      </c>
    </row>
    <row r="4" spans="1:5" s="4" customFormat="1" ht="31.5" customHeight="1">
      <c r="A4" s="12" t="s">
        <v>28</v>
      </c>
      <c r="B4" s="10">
        <v>5.1000000000000004E-3</v>
      </c>
      <c r="C4" s="10">
        <v>5.5999999999999999E-3</v>
      </c>
      <c r="D4" s="10">
        <v>1.1900000000000001E-2</v>
      </c>
      <c r="E4" s="11">
        <f t="shared" si="0"/>
        <v>2.2600000000000002E-2</v>
      </c>
    </row>
    <row r="5" spans="1:5" s="4" customFormat="1" ht="31.5" customHeight="1">
      <c r="A5" s="12" t="s">
        <v>29</v>
      </c>
      <c r="B5" s="10">
        <v>4.7000000000000002E-3</v>
      </c>
      <c r="C5" s="10">
        <v>3.7000000000000002E-3</v>
      </c>
      <c r="D5" s="10">
        <v>6.3E-3</v>
      </c>
      <c r="E5" s="11">
        <f t="shared" si="0"/>
        <v>1.4700000000000001E-2</v>
      </c>
    </row>
    <row r="6" spans="1:5" s="4" customFormat="1" ht="31.5" customHeight="1">
      <c r="A6" s="12" t="s">
        <v>30</v>
      </c>
      <c r="B6" s="10">
        <v>4.7999999999999996E-3</v>
      </c>
      <c r="C6" s="10">
        <v>3.7000000000000002E-3</v>
      </c>
      <c r="D6" s="10">
        <v>6.4000000000000003E-3</v>
      </c>
      <c r="E6" s="11">
        <f t="shared" si="0"/>
        <v>1.49E-2</v>
      </c>
    </row>
    <row r="7" spans="1:5" s="4" customFormat="1" ht="31.5" customHeight="1">
      <c r="A7" s="12" t="s">
        <v>31</v>
      </c>
      <c r="B7" s="10">
        <v>4.8999999999999998E-3</v>
      </c>
      <c r="C7" s="10">
        <v>3.8E-3</v>
      </c>
      <c r="D7" s="10">
        <v>6.4999999999999997E-3</v>
      </c>
      <c r="E7" s="11">
        <f t="shared" si="0"/>
        <v>1.5199999999999998E-2</v>
      </c>
    </row>
    <row r="8" spans="1:5" s="4" customFormat="1" ht="31.5" customHeight="1">
      <c r="A8" s="12" t="s">
        <v>32</v>
      </c>
      <c r="B8" s="10">
        <v>4.4999999999999997E-3</v>
      </c>
      <c r="C8" s="10">
        <v>3.5000000000000001E-3</v>
      </c>
      <c r="D8" s="10">
        <v>5.8999999999999999E-3</v>
      </c>
      <c r="E8" s="11">
        <f t="shared" si="0"/>
        <v>1.3899999999999999E-2</v>
      </c>
    </row>
    <row r="9" spans="1:5" s="4" customFormat="1" ht="31.5" customHeight="1">
      <c r="A9" s="12" t="s">
        <v>33</v>
      </c>
      <c r="B9" s="10">
        <v>4.7999999999999996E-3</v>
      </c>
      <c r="C9" s="10">
        <v>3.5000000000000001E-3</v>
      </c>
      <c r="D9" s="10">
        <v>6.4000000000000003E-3</v>
      </c>
      <c r="E9" s="11">
        <f t="shared" si="0"/>
        <v>1.4700000000000001E-2</v>
      </c>
    </row>
    <row r="10" spans="1:5" s="4" customFormat="1" ht="31.5" customHeight="1">
      <c r="A10" s="12" t="s">
        <v>34</v>
      </c>
      <c r="B10" s="10">
        <v>4.7999999999999996E-3</v>
      </c>
      <c r="C10" s="10">
        <v>3.7000000000000002E-3</v>
      </c>
      <c r="D10" s="10">
        <v>6.4000000000000003E-3</v>
      </c>
      <c r="E10" s="11">
        <f t="shared" si="0"/>
        <v>1.49E-2</v>
      </c>
    </row>
    <row r="11" spans="1:5" s="4" customFormat="1" ht="16.5"/>
    <row r="12" spans="1:5" s="4" customFormat="1" ht="16.5"/>
    <row r="13" spans="1:5" s="4" customFormat="1" ht="16.5"/>
    <row r="14" spans="1:5" s="4" customFormat="1" ht="16.5"/>
    <row r="15" spans="1:5" s="4" customFormat="1" ht="16.5"/>
    <row r="16" spans="1:5" s="4" customFormat="1" ht="16.5"/>
    <row r="17" s="4" customFormat="1" ht="16.5"/>
    <row r="18" s="4" customFormat="1" ht="16.5"/>
    <row r="19" s="4" customFormat="1" ht="16.5"/>
    <row r="20" s="4" customFormat="1" ht="16.5"/>
    <row r="21" s="4" customFormat="1" ht="16.5"/>
    <row r="22" s="4" customFormat="1" ht="16.5"/>
    <row r="23" s="4" customFormat="1" ht="16.5"/>
    <row r="24" s="4" customFormat="1" ht="16.5"/>
    <row r="25" s="4" customFormat="1" ht="16.5"/>
    <row r="26" s="4" customFormat="1" ht="16.5"/>
    <row r="27" s="4" customFormat="1" ht="16.5"/>
    <row r="28" s="4" customFormat="1" ht="16.5"/>
    <row r="29" s="4" customFormat="1" ht="16.5"/>
    <row r="30" s="4" customFormat="1" ht="16.5"/>
    <row r="31" s="4" customFormat="1" ht="16.5"/>
    <row r="32" s="4" customFormat="1" ht="16.5"/>
    <row r="33" s="4" customFormat="1" ht="16.5"/>
    <row r="34" s="4" customFormat="1" ht="16.5"/>
    <row r="35" s="4" customFormat="1" ht="16.5"/>
    <row r="36" s="4" customFormat="1" ht="16.5"/>
    <row r="37" s="4" customFormat="1" ht="16.5"/>
    <row r="38" s="4" customFormat="1" ht="16.5"/>
    <row r="39" s="4" customFormat="1" ht="16.5"/>
    <row r="40" s="4" customFormat="1" ht="16.5"/>
    <row r="41" s="4" customFormat="1" ht="16.5"/>
    <row r="42" s="4" customFormat="1" ht="16.5"/>
    <row r="43" s="4" customFormat="1" ht="16.5"/>
    <row r="44" s="4" customFormat="1" ht="16.5"/>
    <row r="45" s="4" customFormat="1" ht="16.5"/>
    <row r="46" s="4" customFormat="1" ht="16.5"/>
    <row r="47" s="4" customFormat="1" ht="16.5"/>
    <row r="48" s="4" customFormat="1" ht="16.5"/>
    <row r="49" s="4" customFormat="1" ht="16.5"/>
    <row r="50" s="4" customFormat="1" ht="16.5"/>
    <row r="51" s="4" customFormat="1" ht="16.5"/>
    <row r="52" s="4" customFormat="1" ht="16.5"/>
    <row r="53" s="4" customFormat="1" ht="16.5"/>
    <row r="54" s="4" customFormat="1" ht="16.5"/>
    <row r="55" s="4" customFormat="1" ht="16.5"/>
    <row r="56" s="4" customFormat="1" ht="16.5"/>
    <row r="57" s="4" customFormat="1" ht="16.5"/>
    <row r="58" s="4" customFormat="1" ht="16.5"/>
    <row r="59" s="4" customFormat="1" ht="16.5"/>
    <row r="60" s="4" customFormat="1" ht="16.5"/>
    <row r="61" s="4" customFormat="1" ht="16.5"/>
    <row r="62" s="4" customFormat="1" ht="16.5"/>
    <row r="63" s="4" customFormat="1" ht="16.5"/>
    <row r="64" s="4" customFormat="1" ht="16.5"/>
    <row r="65" s="4" customFormat="1" ht="16.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defaultRowHeight="14.25"/>
  <sheetData>
    <row r="1" spans="1:1">
      <c r="A1" s="1" t="s">
        <v>3</v>
      </c>
    </row>
    <row r="2" spans="1:1">
      <c r="A2" s="1" t="s">
        <v>14</v>
      </c>
    </row>
    <row r="3" spans="1:1">
      <c r="A3" s="7" t="s">
        <v>15</v>
      </c>
    </row>
    <row r="4" spans="1:1">
      <c r="A4" s="1" t="s">
        <v>16</v>
      </c>
    </row>
    <row r="5" spans="1:1">
      <c r="A5" s="1" t="s">
        <v>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defaultRowHeight="14.25"/>
  <sheetData>
    <row r="1" spans="1:1">
      <c r="A1" s="1" t="s">
        <v>4</v>
      </c>
    </row>
    <row r="2" spans="1:1">
      <c r="A2" s="1" t="s">
        <v>11</v>
      </c>
    </row>
    <row r="3" spans="1:1">
      <c r="A3" s="1" t="s">
        <v>12</v>
      </c>
    </row>
    <row r="4" spans="1:1">
      <c r="A4" s="1" t="s">
        <v>13</v>
      </c>
    </row>
    <row r="5" spans="1:1">
      <c r="A5" s="1"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 Sheet</vt:lpstr>
      <vt:lpstr>Benchmark LookUp Table</vt:lpstr>
      <vt:lpstr>Plan Participant Drop Down List</vt:lpstr>
      <vt:lpstr>Plan Assets Drop 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Ellis</dc:creator>
  <cp:lastModifiedBy>Diana Angon</cp:lastModifiedBy>
  <dcterms:created xsi:type="dcterms:W3CDTF">2021-09-17T14:48:18Z</dcterms:created>
  <dcterms:modified xsi:type="dcterms:W3CDTF">2023-03-09T17:22:49Z</dcterms:modified>
</cp:coreProperties>
</file>